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PB\PB1\PB1_3\5_Grundsatzthemen\5-09_Bodenschutz\Leitfäden\Hessen Mobil\Anpassungen an 3. Auflage HLNUG_04.2023\"/>
    </mc:Choice>
  </mc:AlternateContent>
  <bookViews>
    <workbookView xWindow="0" yWindow="0" windowWidth="28800" windowHeight="13335" activeTab="2"/>
  </bookViews>
  <sheets>
    <sheet name="WS-Gewinn_Kompensation" sheetId="7" r:id="rId1"/>
    <sheet name="GIS-Tabelle_Komp._Export" sheetId="12" r:id="rId2"/>
    <sheet name="Wirkfaktoren_Komp." sheetId="10" r:id="rId3"/>
  </sheets>
  <definedNames>
    <definedName name="_xlnm.Print_Area" localSheetId="2">Wirkfaktoren_Komp.!$B$2:$N$54</definedName>
    <definedName name="_xlnm.Print_Area" localSheetId="0">'WS-Gewinn_Kompensation'!$B$1:$O$197</definedName>
    <definedName name="_xlnm.Print_Titles" localSheetId="0">'WS-Gewinn_Kompensation'!$1:$5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0" l="1"/>
  <c r="L197" i="7" l="1"/>
  <c r="N197" i="7" s="1"/>
  <c r="K197" i="7"/>
  <c r="L196" i="7"/>
  <c r="N196" i="7" s="1"/>
  <c r="K196" i="7"/>
  <c r="L195" i="7"/>
  <c r="N195" i="7" s="1"/>
  <c r="K195" i="7"/>
  <c r="L194" i="7"/>
  <c r="N194" i="7" s="1"/>
  <c r="K194" i="7"/>
  <c r="L193" i="7"/>
  <c r="N193" i="7" s="1"/>
  <c r="K193" i="7"/>
  <c r="B192" i="7"/>
  <c r="L191" i="7"/>
  <c r="N191" i="7" s="1"/>
  <c r="K191" i="7"/>
  <c r="L190" i="7"/>
  <c r="N190" i="7" s="1"/>
  <c r="K190" i="7"/>
  <c r="L189" i="7"/>
  <c r="N189" i="7" s="1"/>
  <c r="K189" i="7"/>
  <c r="L188" i="7"/>
  <c r="N188" i="7" s="1"/>
  <c r="K188" i="7"/>
  <c r="L187" i="7"/>
  <c r="N187" i="7" s="1"/>
  <c r="K187" i="7"/>
  <c r="B186" i="7"/>
  <c r="L185" i="7"/>
  <c r="N185" i="7" s="1"/>
  <c r="K185" i="7"/>
  <c r="L184" i="7"/>
  <c r="N184" i="7" s="1"/>
  <c r="K184" i="7"/>
  <c r="L183" i="7"/>
  <c r="N183" i="7" s="1"/>
  <c r="K183" i="7"/>
  <c r="L182" i="7"/>
  <c r="N182" i="7" s="1"/>
  <c r="K182" i="7"/>
  <c r="L181" i="7"/>
  <c r="N181" i="7" s="1"/>
  <c r="K181" i="7"/>
  <c r="B180" i="7"/>
  <c r="L179" i="7"/>
  <c r="N179" i="7" s="1"/>
  <c r="K179" i="7"/>
  <c r="L178" i="7"/>
  <c r="N178" i="7" s="1"/>
  <c r="K178" i="7"/>
  <c r="L177" i="7"/>
  <c r="N177" i="7" s="1"/>
  <c r="K177" i="7"/>
  <c r="L176" i="7"/>
  <c r="N176" i="7" s="1"/>
  <c r="K176" i="7"/>
  <c r="L175" i="7"/>
  <c r="N175" i="7" s="1"/>
  <c r="K175" i="7"/>
  <c r="B174" i="7"/>
  <c r="L173" i="7"/>
  <c r="N173" i="7" s="1"/>
  <c r="K173" i="7"/>
  <c r="L172" i="7"/>
  <c r="N172" i="7" s="1"/>
  <c r="K172" i="7"/>
  <c r="L171" i="7"/>
  <c r="N171" i="7" s="1"/>
  <c r="K171" i="7"/>
  <c r="L170" i="7"/>
  <c r="N170" i="7" s="1"/>
  <c r="K170" i="7"/>
  <c r="L169" i="7"/>
  <c r="N169" i="7" s="1"/>
  <c r="K169" i="7"/>
  <c r="B168" i="7"/>
  <c r="L167" i="7"/>
  <c r="N167" i="7" s="1"/>
  <c r="K167" i="7"/>
  <c r="L166" i="7"/>
  <c r="N166" i="7" s="1"/>
  <c r="K166" i="7"/>
  <c r="L165" i="7"/>
  <c r="N165" i="7" s="1"/>
  <c r="K165" i="7"/>
  <c r="L164" i="7"/>
  <c r="N164" i="7" s="1"/>
  <c r="K164" i="7"/>
  <c r="L163" i="7"/>
  <c r="N163" i="7" s="1"/>
  <c r="K163" i="7"/>
  <c r="B162" i="7"/>
  <c r="L161" i="7"/>
  <c r="N161" i="7" s="1"/>
  <c r="K161" i="7"/>
  <c r="L160" i="7"/>
  <c r="N160" i="7" s="1"/>
  <c r="K160" i="7"/>
  <c r="L159" i="7"/>
  <c r="N159" i="7" s="1"/>
  <c r="K159" i="7"/>
  <c r="L158" i="7"/>
  <c r="N158" i="7" s="1"/>
  <c r="K158" i="7"/>
  <c r="L157" i="7"/>
  <c r="N157" i="7" s="1"/>
  <c r="K157" i="7"/>
  <c r="B156" i="7"/>
  <c r="L155" i="7"/>
  <c r="N155" i="7" s="1"/>
  <c r="K155" i="7"/>
  <c r="L154" i="7"/>
  <c r="N154" i="7" s="1"/>
  <c r="K154" i="7"/>
  <c r="L153" i="7"/>
  <c r="N153" i="7" s="1"/>
  <c r="K153" i="7"/>
  <c r="L152" i="7"/>
  <c r="N152" i="7" s="1"/>
  <c r="K152" i="7"/>
  <c r="L151" i="7"/>
  <c r="N151" i="7" s="1"/>
  <c r="K151" i="7"/>
  <c r="B150" i="7"/>
  <c r="L149" i="7"/>
  <c r="N149" i="7" s="1"/>
  <c r="K149" i="7"/>
  <c r="L148" i="7"/>
  <c r="N148" i="7" s="1"/>
  <c r="K148" i="7"/>
  <c r="L147" i="7"/>
  <c r="N147" i="7" s="1"/>
  <c r="K147" i="7"/>
  <c r="L146" i="7"/>
  <c r="N146" i="7" s="1"/>
  <c r="K146" i="7"/>
  <c r="L145" i="7"/>
  <c r="N145" i="7" s="1"/>
  <c r="K145" i="7"/>
  <c r="B144" i="7"/>
  <c r="L143" i="7"/>
  <c r="N143" i="7" s="1"/>
  <c r="K143" i="7"/>
  <c r="L142" i="7"/>
  <c r="N142" i="7" s="1"/>
  <c r="K142" i="7"/>
  <c r="L141" i="7"/>
  <c r="N141" i="7" s="1"/>
  <c r="K141" i="7"/>
  <c r="L140" i="7"/>
  <c r="N140" i="7" s="1"/>
  <c r="K140" i="7"/>
  <c r="L139" i="7"/>
  <c r="N139" i="7" s="1"/>
  <c r="K139" i="7"/>
  <c r="B138" i="7"/>
  <c r="L137" i="7"/>
  <c r="N137" i="7" s="1"/>
  <c r="K137" i="7"/>
  <c r="L136" i="7"/>
  <c r="N136" i="7" s="1"/>
  <c r="K136" i="7"/>
  <c r="L135" i="7"/>
  <c r="N135" i="7" s="1"/>
  <c r="K135" i="7"/>
  <c r="L134" i="7"/>
  <c r="N134" i="7" s="1"/>
  <c r="K134" i="7"/>
  <c r="L133" i="7"/>
  <c r="N133" i="7" s="1"/>
  <c r="K133" i="7"/>
  <c r="B132" i="7"/>
  <c r="L131" i="7"/>
  <c r="N131" i="7" s="1"/>
  <c r="K131" i="7"/>
  <c r="L130" i="7"/>
  <c r="N130" i="7" s="1"/>
  <c r="K130" i="7"/>
  <c r="L129" i="7"/>
  <c r="N129" i="7" s="1"/>
  <c r="K129" i="7"/>
  <c r="L128" i="7"/>
  <c r="N128" i="7" s="1"/>
  <c r="K128" i="7"/>
  <c r="L127" i="7"/>
  <c r="N127" i="7" s="1"/>
  <c r="K127" i="7"/>
  <c r="B126" i="7"/>
  <c r="L125" i="7"/>
  <c r="N125" i="7" s="1"/>
  <c r="K125" i="7"/>
  <c r="L124" i="7"/>
  <c r="N124" i="7" s="1"/>
  <c r="K124" i="7"/>
  <c r="L123" i="7"/>
  <c r="N123" i="7" s="1"/>
  <c r="K123" i="7"/>
  <c r="L122" i="7"/>
  <c r="N122" i="7" s="1"/>
  <c r="K122" i="7"/>
  <c r="L121" i="7"/>
  <c r="N121" i="7" s="1"/>
  <c r="K121" i="7"/>
  <c r="B120" i="7"/>
  <c r="L119" i="7"/>
  <c r="N119" i="7" s="1"/>
  <c r="K119" i="7"/>
  <c r="L118" i="7"/>
  <c r="N118" i="7" s="1"/>
  <c r="K118" i="7"/>
  <c r="L117" i="7"/>
  <c r="N117" i="7" s="1"/>
  <c r="K117" i="7"/>
  <c r="L116" i="7"/>
  <c r="N116" i="7" s="1"/>
  <c r="K116" i="7"/>
  <c r="L115" i="7"/>
  <c r="N115" i="7" s="1"/>
  <c r="K115" i="7"/>
  <c r="B114" i="7"/>
  <c r="L113" i="7"/>
  <c r="N113" i="7" s="1"/>
  <c r="K113" i="7"/>
  <c r="L112" i="7"/>
  <c r="N112" i="7" s="1"/>
  <c r="K112" i="7"/>
  <c r="L111" i="7"/>
  <c r="N111" i="7" s="1"/>
  <c r="K111" i="7"/>
  <c r="L110" i="7"/>
  <c r="N110" i="7" s="1"/>
  <c r="K110" i="7"/>
  <c r="L109" i="7"/>
  <c r="N109" i="7" s="1"/>
  <c r="K109" i="7"/>
  <c r="B108" i="7"/>
  <c r="L107" i="7"/>
  <c r="N107" i="7" s="1"/>
  <c r="K107" i="7"/>
  <c r="L106" i="7"/>
  <c r="N106" i="7" s="1"/>
  <c r="K106" i="7"/>
  <c r="L105" i="7"/>
  <c r="N105" i="7" s="1"/>
  <c r="K105" i="7"/>
  <c r="L104" i="7"/>
  <c r="N104" i="7" s="1"/>
  <c r="K104" i="7"/>
  <c r="L103" i="7"/>
  <c r="N103" i="7" s="1"/>
  <c r="K103" i="7"/>
  <c r="B102" i="7"/>
  <c r="L101" i="7"/>
  <c r="N101" i="7" s="1"/>
  <c r="K101" i="7"/>
  <c r="L100" i="7"/>
  <c r="N100" i="7" s="1"/>
  <c r="K100" i="7"/>
  <c r="L99" i="7"/>
  <c r="N99" i="7" s="1"/>
  <c r="K99" i="7"/>
  <c r="L98" i="7"/>
  <c r="N98" i="7" s="1"/>
  <c r="K98" i="7"/>
  <c r="L97" i="7"/>
  <c r="N97" i="7" s="1"/>
  <c r="K97" i="7"/>
  <c r="B96" i="7"/>
  <c r="L95" i="7"/>
  <c r="N95" i="7" s="1"/>
  <c r="K95" i="7"/>
  <c r="L94" i="7"/>
  <c r="N94" i="7" s="1"/>
  <c r="K94" i="7"/>
  <c r="L93" i="7"/>
  <c r="N93" i="7" s="1"/>
  <c r="K93" i="7"/>
  <c r="L92" i="7"/>
  <c r="N92" i="7" s="1"/>
  <c r="K92" i="7"/>
  <c r="L91" i="7"/>
  <c r="N91" i="7" s="1"/>
  <c r="K91" i="7"/>
  <c r="B90" i="7"/>
  <c r="L89" i="7"/>
  <c r="N89" i="7" s="1"/>
  <c r="K89" i="7"/>
  <c r="L88" i="7"/>
  <c r="N88" i="7" s="1"/>
  <c r="K88" i="7"/>
  <c r="L87" i="7"/>
  <c r="N87" i="7" s="1"/>
  <c r="K87" i="7"/>
  <c r="L86" i="7"/>
  <c r="N86" i="7" s="1"/>
  <c r="K86" i="7"/>
  <c r="L85" i="7"/>
  <c r="N85" i="7" s="1"/>
  <c r="K85" i="7"/>
  <c r="B84" i="7"/>
  <c r="L83" i="7"/>
  <c r="N83" i="7" s="1"/>
  <c r="K83" i="7"/>
  <c r="L82" i="7"/>
  <c r="N82" i="7" s="1"/>
  <c r="K82" i="7"/>
  <c r="L81" i="7"/>
  <c r="N81" i="7" s="1"/>
  <c r="K81" i="7"/>
  <c r="L80" i="7"/>
  <c r="N80" i="7" s="1"/>
  <c r="K80" i="7"/>
  <c r="L79" i="7"/>
  <c r="N79" i="7" s="1"/>
  <c r="K79" i="7"/>
  <c r="B78" i="7"/>
  <c r="L77" i="7"/>
  <c r="N77" i="7" s="1"/>
  <c r="K77" i="7"/>
  <c r="L76" i="7"/>
  <c r="N76" i="7" s="1"/>
  <c r="K76" i="7"/>
  <c r="L75" i="7"/>
  <c r="N75" i="7" s="1"/>
  <c r="K75" i="7"/>
  <c r="L74" i="7"/>
  <c r="N74" i="7" s="1"/>
  <c r="K74" i="7"/>
  <c r="L73" i="7"/>
  <c r="N73" i="7" s="1"/>
  <c r="K73" i="7"/>
  <c r="B72" i="7"/>
  <c r="L71" i="7"/>
  <c r="N71" i="7" s="1"/>
  <c r="K71" i="7"/>
  <c r="L70" i="7"/>
  <c r="N70" i="7" s="1"/>
  <c r="K70" i="7"/>
  <c r="L69" i="7"/>
  <c r="N69" i="7" s="1"/>
  <c r="K69" i="7"/>
  <c r="L68" i="7"/>
  <c r="N68" i="7" s="1"/>
  <c r="K68" i="7"/>
  <c r="L67" i="7"/>
  <c r="N67" i="7" s="1"/>
  <c r="K67" i="7"/>
  <c r="B66" i="7"/>
  <c r="L65" i="7"/>
  <c r="N65" i="7" s="1"/>
  <c r="K65" i="7"/>
  <c r="L64" i="7"/>
  <c r="N64" i="7" s="1"/>
  <c r="K64" i="7"/>
  <c r="L63" i="7"/>
  <c r="N63" i="7" s="1"/>
  <c r="K63" i="7"/>
  <c r="L62" i="7"/>
  <c r="N62" i="7" s="1"/>
  <c r="K62" i="7"/>
  <c r="L61" i="7"/>
  <c r="N61" i="7" s="1"/>
  <c r="K61" i="7"/>
  <c r="B60" i="7"/>
  <c r="L59" i="7"/>
  <c r="N59" i="7" s="1"/>
  <c r="K59" i="7"/>
  <c r="L58" i="7"/>
  <c r="N58" i="7" s="1"/>
  <c r="K58" i="7"/>
  <c r="L57" i="7"/>
  <c r="N57" i="7" s="1"/>
  <c r="K57" i="7"/>
  <c r="L56" i="7"/>
  <c r="N56" i="7" s="1"/>
  <c r="K56" i="7"/>
  <c r="L55" i="7"/>
  <c r="N55" i="7" s="1"/>
  <c r="K55" i="7"/>
  <c r="B54" i="7"/>
  <c r="L53" i="7"/>
  <c r="N53" i="7" s="1"/>
  <c r="K53" i="7"/>
  <c r="L52" i="7"/>
  <c r="N52" i="7" s="1"/>
  <c r="K52" i="7"/>
  <c r="L51" i="7"/>
  <c r="N51" i="7" s="1"/>
  <c r="K51" i="7"/>
  <c r="L50" i="7"/>
  <c r="N50" i="7" s="1"/>
  <c r="K50" i="7"/>
  <c r="L49" i="7"/>
  <c r="N49" i="7" s="1"/>
  <c r="K49" i="7"/>
  <c r="B48" i="7"/>
  <c r="L47" i="7"/>
  <c r="N47" i="7" s="1"/>
  <c r="K47" i="7"/>
  <c r="L46" i="7"/>
  <c r="N46" i="7" s="1"/>
  <c r="K46" i="7"/>
  <c r="L45" i="7"/>
  <c r="N45" i="7" s="1"/>
  <c r="K45" i="7"/>
  <c r="L44" i="7"/>
  <c r="N44" i="7" s="1"/>
  <c r="K44" i="7"/>
  <c r="L43" i="7"/>
  <c r="N43" i="7" s="1"/>
  <c r="K43" i="7"/>
  <c r="B42" i="7"/>
  <c r="L41" i="7"/>
  <c r="N41" i="7" s="1"/>
  <c r="K41" i="7"/>
  <c r="L40" i="7"/>
  <c r="N40" i="7" s="1"/>
  <c r="K40" i="7"/>
  <c r="L39" i="7"/>
  <c r="N39" i="7" s="1"/>
  <c r="K39" i="7"/>
  <c r="L38" i="7"/>
  <c r="N38" i="7" s="1"/>
  <c r="K38" i="7"/>
  <c r="L37" i="7"/>
  <c r="N37" i="7" s="1"/>
  <c r="K37" i="7"/>
  <c r="B36" i="7"/>
  <c r="L35" i="7"/>
  <c r="N35" i="7" s="1"/>
  <c r="K35" i="7"/>
  <c r="L34" i="7"/>
  <c r="N34" i="7" s="1"/>
  <c r="K34" i="7"/>
  <c r="L33" i="7"/>
  <c r="N33" i="7" s="1"/>
  <c r="K33" i="7"/>
  <c r="L32" i="7"/>
  <c r="N32" i="7" s="1"/>
  <c r="K32" i="7"/>
  <c r="L31" i="7"/>
  <c r="N31" i="7" s="1"/>
  <c r="K31" i="7"/>
  <c r="B30" i="7"/>
  <c r="L29" i="7"/>
  <c r="N29" i="7" s="1"/>
  <c r="K29" i="7"/>
  <c r="L28" i="7"/>
  <c r="N28" i="7" s="1"/>
  <c r="K28" i="7"/>
  <c r="L27" i="7"/>
  <c r="N27" i="7" s="1"/>
  <c r="K27" i="7"/>
  <c r="L26" i="7"/>
  <c r="N26" i="7" s="1"/>
  <c r="K26" i="7"/>
  <c r="L25" i="7"/>
  <c r="N25" i="7" s="1"/>
  <c r="K25" i="7"/>
  <c r="B24" i="7"/>
  <c r="L23" i="7"/>
  <c r="N23" i="7" s="1"/>
  <c r="K23" i="7"/>
  <c r="L22" i="7"/>
  <c r="N22" i="7" s="1"/>
  <c r="K22" i="7"/>
  <c r="L21" i="7"/>
  <c r="N21" i="7" s="1"/>
  <c r="K21" i="7"/>
  <c r="L20" i="7"/>
  <c r="N20" i="7" s="1"/>
  <c r="K20" i="7"/>
  <c r="L19" i="7"/>
  <c r="N19" i="7" s="1"/>
  <c r="K19" i="7"/>
  <c r="B18" i="7"/>
  <c r="L17" i="7"/>
  <c r="N17" i="7" s="1"/>
  <c r="K17" i="7"/>
  <c r="L16" i="7"/>
  <c r="N16" i="7" s="1"/>
  <c r="K16" i="7"/>
  <c r="L15" i="7"/>
  <c r="N15" i="7" s="1"/>
  <c r="K15" i="7"/>
  <c r="L14" i="7"/>
  <c r="N14" i="7" s="1"/>
  <c r="K14" i="7"/>
  <c r="L13" i="7"/>
  <c r="N13" i="7" s="1"/>
  <c r="K13" i="7"/>
  <c r="N156" i="7" l="1"/>
  <c r="N174" i="7"/>
  <c r="N108" i="7"/>
  <c r="N138" i="7"/>
  <c r="N150" i="7"/>
  <c r="N180" i="7"/>
  <c r="N102" i="7"/>
  <c r="N114" i="7"/>
  <c r="N132" i="7"/>
  <c r="N162" i="7"/>
  <c r="N36" i="7"/>
  <c r="N66" i="7"/>
  <c r="N144" i="7"/>
  <c r="N192" i="7"/>
  <c r="N186" i="7"/>
  <c r="N168" i="7"/>
  <c r="N126" i="7"/>
  <c r="N120" i="7"/>
  <c r="N96" i="7"/>
  <c r="N90" i="7"/>
  <c r="N84" i="7"/>
  <c r="N78" i="7"/>
  <c r="N72" i="7"/>
  <c r="N60" i="7"/>
  <c r="N54" i="7"/>
  <c r="N48" i="7"/>
  <c r="N42" i="7"/>
  <c r="N30" i="7"/>
  <c r="N24" i="7"/>
  <c r="N18" i="7"/>
  <c r="N12" i="7"/>
  <c r="I43" i="10"/>
  <c r="I29" i="10" l="1"/>
  <c r="I54" i="10" l="1"/>
  <c r="I34" i="10"/>
  <c r="I35" i="10"/>
  <c r="I36" i="10"/>
  <c r="I31" i="10"/>
  <c r="L8" i="7" l="1"/>
  <c r="N8" i="7" s="1"/>
  <c r="L9" i="7"/>
  <c r="N9" i="7" s="1"/>
  <c r="L10" i="7"/>
  <c r="N10" i="7" s="1"/>
  <c r="L11" i="7"/>
  <c r="N11" i="7" s="1"/>
  <c r="L7" i="7"/>
  <c r="N7" i="7" s="1"/>
  <c r="N6" i="7" l="1"/>
  <c r="K7" i="7"/>
  <c r="I6" i="10" l="1"/>
  <c r="I7" i="10"/>
  <c r="I8" i="10"/>
  <c r="I9" i="10"/>
  <c r="I10" i="10"/>
  <c r="I11" i="10"/>
  <c r="I12" i="10"/>
  <c r="I13" i="10"/>
  <c r="I14" i="10"/>
  <c r="I15" i="10"/>
  <c r="I16" i="10"/>
  <c r="I17" i="10"/>
  <c r="I18" i="10"/>
  <c r="I19" i="10"/>
  <c r="I20" i="10"/>
  <c r="I21" i="10"/>
  <c r="I22" i="10"/>
  <c r="I23" i="10"/>
  <c r="I24" i="10"/>
  <c r="I25" i="10"/>
  <c r="I26" i="10"/>
  <c r="I27" i="10"/>
  <c r="I28" i="10"/>
  <c r="I30" i="10"/>
  <c r="I32" i="10"/>
  <c r="I33" i="10"/>
  <c r="I37" i="10"/>
  <c r="I38" i="10"/>
  <c r="I39" i="10"/>
  <c r="I40" i="10"/>
  <c r="I41" i="10"/>
  <c r="I42" i="10"/>
  <c r="I44" i="10"/>
  <c r="I45" i="10"/>
  <c r="I46" i="10"/>
  <c r="I47" i="10"/>
  <c r="I48" i="10"/>
  <c r="I49" i="10"/>
  <c r="I50" i="10"/>
  <c r="I51" i="10"/>
  <c r="I52" i="10"/>
  <c r="I53" i="10"/>
  <c r="I4" i="10"/>
  <c r="K8" i="7" l="1"/>
  <c r="K9" i="7"/>
  <c r="K10" i="7"/>
  <c r="K11" i="7"/>
  <c r="B6" i="7" l="1"/>
  <c r="B12" i="7" s="1"/>
  <c r="D3" i="12" l="1"/>
  <c r="D43" i="12"/>
  <c r="D26" i="12"/>
  <c r="D40" i="12"/>
  <c r="D31" i="12"/>
  <c r="D30" i="12"/>
  <c r="D45" i="12"/>
  <c r="D35" i="12"/>
  <c r="D18" i="12"/>
  <c r="D32" i="12"/>
  <c r="D23" i="12"/>
  <c r="D22" i="12"/>
  <c r="D21" i="12"/>
  <c r="D33" i="12"/>
  <c r="D13" i="12"/>
  <c r="D48" i="12"/>
  <c r="D5" i="12"/>
  <c r="D27" i="12"/>
  <c r="D10" i="12"/>
  <c r="D24" i="12"/>
  <c r="D15" i="12"/>
  <c r="D14" i="12"/>
  <c r="D44" i="12"/>
  <c r="D29" i="12"/>
  <c r="D47" i="12"/>
  <c r="D34" i="12"/>
  <c r="D19" i="12"/>
  <c r="D49" i="12"/>
  <c r="D16" i="12"/>
  <c r="D7" i="12"/>
  <c r="D6" i="12"/>
  <c r="D36" i="12"/>
  <c r="D9" i="12"/>
  <c r="D25" i="12"/>
  <c r="D42" i="12"/>
  <c r="D12" i="12"/>
  <c r="D39" i="12"/>
  <c r="D11" i="12"/>
  <c r="D17" i="12"/>
  <c r="D8" i="12"/>
  <c r="D51" i="12"/>
  <c r="D37" i="12"/>
  <c r="D28" i="12"/>
  <c r="D50" i="12"/>
  <c r="D41" i="12"/>
  <c r="D20" i="12"/>
  <c r="D46" i="12"/>
  <c r="D4" i="12"/>
  <c r="D38" i="12"/>
  <c r="B3" i="12"/>
  <c r="C3" i="12"/>
  <c r="B4" i="12" l="1"/>
  <c r="C4" i="12"/>
  <c r="C5" i="12"/>
  <c r="B16" i="12"/>
  <c r="C21" i="12"/>
  <c r="B32" i="12"/>
  <c r="C37" i="12"/>
  <c r="B48" i="12"/>
  <c r="C38" i="12"/>
  <c r="B11" i="12"/>
  <c r="C16" i="12"/>
  <c r="B27" i="12"/>
  <c r="C32" i="12"/>
  <c r="B43" i="12"/>
  <c r="C48" i="12"/>
  <c r="B29" i="12"/>
  <c r="B45" i="12"/>
  <c r="B14" i="12"/>
  <c r="C19" i="12"/>
  <c r="B30" i="12"/>
  <c r="C35" i="12"/>
  <c r="B46" i="12"/>
  <c r="C51" i="12"/>
  <c r="B9" i="12"/>
  <c r="C14" i="12"/>
  <c r="B25" i="12"/>
  <c r="B20" i="12"/>
  <c r="C41" i="12"/>
  <c r="B41" i="12"/>
  <c r="B18" i="12"/>
  <c r="B34" i="12"/>
  <c r="B50" i="12"/>
  <c r="C18" i="12"/>
  <c r="B12" i="12"/>
  <c r="C17" i="12"/>
  <c r="B28" i="12"/>
  <c r="C33" i="12"/>
  <c r="B44" i="12"/>
  <c r="C49" i="12"/>
  <c r="C42" i="12"/>
  <c r="B7" i="12"/>
  <c r="C12" i="12"/>
  <c r="B23" i="12"/>
  <c r="C28" i="12"/>
  <c r="B39" i="12"/>
  <c r="C44" i="12"/>
  <c r="B33" i="12"/>
  <c r="B49" i="12"/>
  <c r="B10" i="12"/>
  <c r="C15" i="12"/>
  <c r="B26" i="12"/>
  <c r="C31" i="12"/>
  <c r="B42" i="12"/>
  <c r="C47" i="12"/>
  <c r="B5" i="12"/>
  <c r="C10" i="12"/>
  <c r="B21" i="12"/>
  <c r="C22" i="12"/>
  <c r="C50" i="12"/>
  <c r="C20" i="12"/>
  <c r="C36" i="12"/>
  <c r="C26" i="12"/>
  <c r="B13" i="12"/>
  <c r="C34" i="12"/>
  <c r="B8" i="12"/>
  <c r="C13" i="12"/>
  <c r="B24" i="12"/>
  <c r="C29" i="12"/>
  <c r="B40" i="12"/>
  <c r="C45" i="12"/>
  <c r="C46" i="12"/>
  <c r="C8" i="12"/>
  <c r="B19" i="12"/>
  <c r="C24" i="12"/>
  <c r="B35" i="12"/>
  <c r="C40" i="12"/>
  <c r="B51" i="12"/>
  <c r="B37" i="12"/>
  <c r="B6" i="12"/>
  <c r="C11" i="12"/>
  <c r="B22" i="12"/>
  <c r="C27" i="12"/>
  <c r="B38" i="12"/>
  <c r="C43" i="12"/>
  <c r="C6" i="12"/>
  <c r="B17" i="12"/>
  <c r="C30" i="12"/>
  <c r="C9" i="12"/>
  <c r="C25" i="12"/>
  <c r="B36" i="12"/>
  <c r="B15" i="12"/>
  <c r="B31" i="12"/>
  <c r="B47" i="12"/>
  <c r="C7" i="12"/>
  <c r="C23" i="12"/>
  <c r="C39" i="12"/>
</calcChain>
</file>

<file path=xl/sharedStrings.xml><?xml version="1.0" encoding="utf-8"?>
<sst xmlns="http://schemas.openxmlformats.org/spreadsheetml/2006/main" count="759" uniqueCount="226">
  <si>
    <t>Naturschutzfachliche
Maßnahmenart</t>
  </si>
  <si>
    <t>FFH</t>
  </si>
  <si>
    <t>FCS</t>
  </si>
  <si>
    <t>CEF</t>
  </si>
  <si>
    <t>aV</t>
  </si>
  <si>
    <t>Kompensationsmaßnahmen mit Auswirkungen auf den Bodenschutz</t>
  </si>
  <si>
    <t>nein</t>
  </si>
  <si>
    <t>ja</t>
  </si>
  <si>
    <t>Maßnahmen zur Beseitigung von Hindernissen für die Tierwanderung (Querungshilfen, Wildbrüchen)</t>
  </si>
  <si>
    <t>bei Anlagen mit Bodenüberdeckung WS-Gewinn in Abhängigkeit von Bodenart und Auftragsmächtigkeit, oft nur sehr kleine Flächen</t>
  </si>
  <si>
    <t>nur bei entsprechendem Standortpotentioal</t>
  </si>
  <si>
    <t>+/-</t>
  </si>
  <si>
    <t>Maßnahmen zur Aufwertung landwirtschaftlich genutzter Flächen, die über die gute fachliche Praxis hinausgehen</t>
  </si>
  <si>
    <t>keine bodenfunktionalen Auswirkungen</t>
  </si>
  <si>
    <t>Dauerhafte Erhaltung stillgelegter Gleisschotterflächen als Lebensraum</t>
  </si>
  <si>
    <t>Felsfreistellung und Pflege an besonderen Steilwänden</t>
  </si>
  <si>
    <t>Maßnahmen in Abstimmung mit der Landwirtschaft, die zu einer Aufwertung von Natur und Landschaft führen</t>
  </si>
  <si>
    <t>Pflege von naturschutzfachlich hochwertigen Ruderalfluren auf vorhandenen verschiedenen Ausgangssubstraten (Kies, Sand, Schotter, bindiges Substrat etc.)</t>
  </si>
  <si>
    <t>Maßnahmen zur naturnahen Gestaltung von Abbauflächen</t>
  </si>
  <si>
    <t>WS-neutral für z.B. Streunutzung, Bewirtschaftung von Wölbäckern, Klakscherbenäckern; bei Plaggen WS-Gewinn für Ertragspotential, FK und Nitratrückhalt je nach Ausführung; Klimafunktion nur bei Plaggen (C-Speicher)</t>
  </si>
  <si>
    <t>Fortführung kulturhistorischer Bewirtschaftungsformen</t>
  </si>
  <si>
    <t>Erstaufforstung; Kurzumtriebsplantagen (KUP) mit naturschutzfachlichen Bewirtschaftungsauflagen, Anlage nicht auf Grünland oder in Wiesenbrütergebieten, keine Anlage auf Standorten, deren Wasserhaushalt empfindlich auf einen hohen Wasserverbrauch durch die Anbaukultur reagiert; Vorgaben zur Bodenbearbeitung + Ernte</t>
  </si>
  <si>
    <t>gebietsheimische Arten</t>
  </si>
  <si>
    <t>Alleen, Halbtrocken-, Trocken- oder Magerrasen sowie Maßnahmen (Nutzungskonzept) auf erosionsgefährdeten Hängen, Moorstandorten oder standorten mit hohem Grundwasserstand; Entwicklung zu Mittelwald, Niederwald, Zwergstrauchheiden, Hochstaudenfluren</t>
  </si>
  <si>
    <t>Einzelmaßnahme zugunsten von Arten der Anhänge II und IV der Richtlinien 92/43/EWG oder des Anhangs 1 der Richtlinie 79/409/EWG, z.B. Sanierung und Entwicklung von Fledermausquartieren, Anlage und Entwicklung von Biotopbäumen</t>
  </si>
  <si>
    <t>Entwicklung von Brachflächen, jungenSukzessionsstadien</t>
  </si>
  <si>
    <t>keine Erhaltungskalkungen; nur bei Versauerungen</t>
  </si>
  <si>
    <t>Vermeidung von Bodenerosion an anderer Stelle; Flächenbezug schwierig, da die Maßnahme selbst wenig Fläche einnimmt, die Auswirkung der Maßnahme sich aber auf eine deutlich größere Fläche bezieht</t>
  </si>
  <si>
    <t>WS-Gewinn in Abhängigkeit von der Einzelmaßnahme</t>
  </si>
  <si>
    <t>durch die Wiederherstellung fließgewässertypischer Abfluss- und Überflutungsverhältnisse</t>
  </si>
  <si>
    <t>nur Maßnahmen, die über die gute fachliche Praxis hinausgehen (z.B. Begrünung Tiefenlinien, Erosionsschutzstreifen im Schlag, Verzicht auf Anbau von Hackfrüchtenetc.)</t>
  </si>
  <si>
    <t>nur auf ursprünglich hydromorphen Böden, Mooren, Feuchtgrünland</t>
  </si>
  <si>
    <t>Archivfunktion
ja/nein</t>
  </si>
  <si>
    <t>Klimafunktion
ja/nein</t>
  </si>
  <si>
    <t>Erosionsschutz
ja/nein</t>
  </si>
  <si>
    <t>Naturschutz
ja/nein</t>
  </si>
  <si>
    <t>Bemerkung/Ausführung Maßnahme etc.</t>
  </si>
  <si>
    <t>WS-Gewinn</t>
  </si>
  <si>
    <t>Maßnahmenbezeichnung</t>
  </si>
  <si>
    <t>nur nach Feststellung der Lockerungsbedürftigkeit auf anthrropogen verdichteten Böden (z.B. Flächen mit ehem. militärischer Nutzung); gilt nicht für landwirtschaftlich genutzte oder sanierungspflichtige Böden</t>
  </si>
  <si>
    <t>Kompensationsmaßnahme Naturgut Boden</t>
  </si>
  <si>
    <t>Maßnahmenarten Naturgut Boden</t>
  </si>
  <si>
    <t>z. B. ehemalige militärische Anlagen (Voraussetzung: unverhältnismäßig hohe Kosten für eine Beseitigung)</t>
  </si>
  <si>
    <t>Kompensationsmaßnahme Gesamtbewertung:</t>
  </si>
  <si>
    <t>Waldneuanlage</t>
  </si>
  <si>
    <t>Waldumbau</t>
  </si>
  <si>
    <t>Prozessschutz</t>
  </si>
  <si>
    <t>Wiedervernässung im Wald</t>
  </si>
  <si>
    <t xml:space="preserve">Verminderung des Nadelholzanteils, verbesserung der Humus-Struktur (für Bodenlebewesen und Flora), langfristige Verbesserung des Krümelgefüges durch die Etablierung tief wurzelnder Laubgehölze und bodenverbessernde Maßnahmen durch eine dauerhafte bodenschonende Bewirtschaftung
</t>
  </si>
  <si>
    <t xml:space="preserve">Verbesserung der Humus-Struktur (für Bodenlebewesen und Flora), langfristige Verbesserung des Krümelgefüges durch die Etablierung tief wurzelnder Laubgehölze und bodenverbessernde Maßnahmen durch eine dauerhafte bodenschonende Bewirtschaftung
</t>
  </si>
  <si>
    <t>Positive Bewertung für die Entnahme von Nadelgehölzen auf den Oberboden.</t>
  </si>
  <si>
    <t>Aufwertung der Humus-Struktur wird positiv auf die Wirkfaktoren angerechnet.</t>
  </si>
  <si>
    <t>Verbesserung des Nitrathaushaltes durch Wegfall zusätzlicher Nitrateinträge, der Humus-Struktur, Wegfall von Pestizidein-trägen (für Bodenfauna und -flora) und bodenverbessernde Maßnahmen durch eine dauerhafte bo-denschonende Bewirtschaftung</t>
  </si>
  <si>
    <t>Natürliche Sukzession</t>
  </si>
  <si>
    <t>WS-Gewinn abhängig von Vernässungsgrad und Grundwasserstufe</t>
  </si>
  <si>
    <t>Wirkfaktoren von Kompensationsmaßnahmen für das Naturgut Boden</t>
  </si>
  <si>
    <t>Maßnahmen-schlüssel</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</si>
  <si>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</si>
  <si>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</si>
  <si>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</si>
  <si>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</si>
  <si>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</si>
  <si>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</si>
  <si>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</si>
  <si>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</si>
  <si>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</si>
  <si>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</si>
  <si>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</si>
  <si>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</si>
  <si>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</si>
  <si>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</si>
  <si>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</si>
  <si>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</si>
  <si>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</si>
  <si>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</si>
  <si>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</si>
  <si>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</si>
  <si>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</si>
  <si>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</si>
  <si>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</si>
  <si>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K25</t>
  </si>
  <si>
    <t>K26</t>
  </si>
  <si>
    <t>K27</t>
  </si>
  <si>
    <t>K28</t>
  </si>
  <si>
    <t>K29</t>
  </si>
  <si>
    <t>K30</t>
  </si>
  <si>
    <t>K31</t>
  </si>
  <si>
    <t>K32</t>
  </si>
  <si>
    <t>K33</t>
  </si>
  <si>
    <t>K34</t>
  </si>
  <si>
    <t>K35</t>
  </si>
  <si>
    <t>K36</t>
  </si>
  <si>
    <t>K37</t>
  </si>
  <si>
    <t>K38</t>
  </si>
  <si>
    <t>K39</t>
  </si>
  <si>
    <t>K40</t>
  </si>
  <si>
    <t>K41</t>
  </si>
  <si>
    <t>K42</t>
  </si>
  <si>
    <t>K43</t>
  </si>
  <si>
    <t>K44</t>
  </si>
  <si>
    <t>K45</t>
  </si>
  <si>
    <t>K46</t>
  </si>
  <si>
    <t>K47</t>
  </si>
  <si>
    <t>K48</t>
  </si>
  <si>
    <t>K49</t>
  </si>
  <si>
    <t>K50</t>
  </si>
  <si>
    <t>Ertragspotenzial</t>
  </si>
  <si>
    <t>WS-Gewinn FK</t>
  </si>
  <si>
    <t>WS-Gewinn Nitratrückhalt</t>
  </si>
  <si>
    <t>WS-Gewinn in Abhängigkeit von Bodenart und Auftragsmächtigkeit zur Herstellung der durchwurzelbaren Bodenschicht, z.B. bei 35 cm Auftrag mit Bodenart Ut3 (mittel tonig Schluff mit 25 Vol.-% nFK und 37 Vol.-% KF): +88 mm nFK (+2,00 WS bei Ertragspotential), +130 mm FK (+1,00 WS); nicht kombinierbar mit Maßnahme K02 (Herstellung einer durchwurzelbaren Bodenschicht)</t>
  </si>
  <si>
    <t>WS-Gewinn für Wasserhaushalt +1,00, Standort für Pflanzen aber aufgrund eingeschränkter Wuchsbedingungen geringer</t>
  </si>
  <si>
    <t>WS-Gewinn in Abhängigkeit von Bodenart und Auftragsmächtigkeit zur Herstellung der durchwurzelbaren Bodenschicht, z.B. 20 cm Ut3: +50 mm nFK (+1,00 WS bei Ertragspotential), +74 mm FK (+0,60 WS)</t>
  </si>
  <si>
    <t>Umfang Aufwertung einzelfallbezogen, EU-Bio bei Nitratrückhalt nur WS-Gewinn +0,50, Verbands-Bio +1,00, da hier stickstoffbezogene Auflagen strenger</t>
  </si>
  <si>
    <t>Abgrenzung zu Maßnahme ID45; WS-Gewinn +1,00 bis +2,00</t>
  </si>
  <si>
    <t>+0,50 WS-Gewinn in Abhängigkeit vom Nutzungskonzept</t>
  </si>
  <si>
    <t>Verbesserung des Wasserhaushaltes, Renaturierung durch Wiedervernässung. WS-Gewinn abhängig von Vernässungsgrad und Grundwasserstufe (0 bis max. 0,30 WS) und  Denitrifikation</t>
  </si>
  <si>
    <t>+0,50 WS Kurzumtriebsplantagen (KUP) nur auf überprägten oder rekultivierten Standorten</t>
  </si>
  <si>
    <t>Maßnahmenbezeichung</t>
  </si>
  <si>
    <t>Lfd. Nr.</t>
  </si>
  <si>
    <t>-AUSWAHL-</t>
  </si>
  <si>
    <t>Nein</t>
  </si>
  <si>
    <r>
      <t>Maßnahmen-schlüssel
(</t>
    </r>
    <r>
      <rPr>
        <b/>
        <sz val="11"/>
        <color theme="0"/>
        <rFont val="Arial"/>
        <family val="2"/>
      </rPr>
      <t>Auswahlfeld</t>
    </r>
    <r>
      <rPr>
        <sz val="11"/>
        <color theme="0"/>
        <rFont val="Arial"/>
        <family val="2"/>
      </rPr>
      <t>)</t>
    </r>
  </si>
  <si>
    <r>
      <t>(</t>
    </r>
    <r>
      <rPr>
        <b/>
        <sz val="11"/>
        <color theme="0"/>
        <rFont val="Arial"/>
        <family val="2"/>
      </rPr>
      <t>Auswahlfelder</t>
    </r>
    <r>
      <rPr>
        <sz val="11"/>
        <color theme="0"/>
        <rFont val="Arial"/>
        <family val="2"/>
      </rPr>
      <t>)</t>
    </r>
  </si>
  <si>
    <r>
      <t>Maßnahmenbezeichnung
(</t>
    </r>
    <r>
      <rPr>
        <b/>
        <sz val="11"/>
        <color theme="0"/>
        <rFont val="Arial"/>
        <family val="2"/>
      </rPr>
      <t>Freitextfeld</t>
    </r>
    <r>
      <rPr>
        <sz val="11"/>
        <color theme="0"/>
        <rFont val="Arial"/>
        <family val="2"/>
      </rPr>
      <t>)</t>
    </r>
  </si>
  <si>
    <r>
      <t>(</t>
    </r>
    <r>
      <rPr>
        <b/>
        <sz val="11"/>
        <color theme="0"/>
        <rFont val="Arial"/>
        <family val="2"/>
      </rPr>
      <t>Freitextfeld</t>
    </r>
    <r>
      <rPr>
        <sz val="11"/>
        <color theme="0"/>
        <rFont val="Arial"/>
        <family val="2"/>
      </rPr>
      <t>: Z. B.: V1, A3)</t>
    </r>
  </si>
  <si>
    <r>
      <t>(</t>
    </r>
    <r>
      <rPr>
        <b/>
        <sz val="11"/>
        <color theme="0"/>
        <rFont val="Arial"/>
        <family val="2"/>
      </rPr>
      <t>Freitextfeld</t>
    </r>
    <r>
      <rPr>
        <sz val="11"/>
        <color theme="0"/>
        <rFont val="Arial"/>
        <family val="2"/>
      </rPr>
      <t>: Vermeidung, Ausgleich, etc.)</t>
    </r>
  </si>
  <si>
    <t>Maßnahmen-nummer</t>
  </si>
  <si>
    <t>In Anlehnung an die Kompensationsmaßnahme "Wiedervernässung meliorierter Standorte". Hierbei wird eine positive Aufwertung im Bezug auf den Wiedervernässungsgrad ermittelt.</t>
  </si>
  <si>
    <r>
      <t>Bemerkungen
(</t>
    </r>
    <r>
      <rPr>
        <b/>
        <sz val="11"/>
        <rFont val="Arial"/>
        <family val="2"/>
      </rPr>
      <t>Freitextfeld</t>
    </r>
    <r>
      <rPr>
        <sz val="11"/>
        <rFont val="Arial"/>
        <family val="2"/>
      </rPr>
      <t>)</t>
    </r>
  </si>
  <si>
    <t>Eingriff in das Naturgut Boden</t>
  </si>
  <si>
    <t>Eingriff in das Naturgut Boden; Neuanlage von Teichen, Weiher, Tümpel, Kleingewässern</t>
  </si>
  <si>
    <t>Naturgutübergreifende bzw. produktionsintegrierte Maßnahme; Etablierung und Erhaltung dauerhaft bodenbedeckender Vegetation auf erosionsgeschädigten Böden, Umwandlung von Acker in Grünland/Wald, Verbesserung des Wasseraufnahmevermögens z.B. durch Nutzungs-/ Bewirtschaftungsänderungen bei verschlämmungsempfindlichen Ackerböden; Wirkung an ABAG oder K-Faktor binden</t>
  </si>
  <si>
    <t>Naturgutübergreifende bzw. produktionsintegrierte Maßnahme</t>
  </si>
  <si>
    <t>nur bei Böden mit Biotopentwicklungspotential Stufe 4 oder 5; fällt bei den meisten Autoren unter Naturgutübergreifende Kompensation</t>
  </si>
  <si>
    <t>Maßnahmen zur Renaturierung von Fließgewässern einschließlich der Uferbereiche und zur Herstellung der Durchgängigkeit für wandernde Fischarten (Rückbau Wehre, Sohlschwellen, Uferverbauungen, Aufweitung Gewässerquerschnitt); Eingriff in das Naturgut Boden</t>
  </si>
  <si>
    <t>prüfen, ob Eingriff in das Naturgut Boden vorliegt</t>
  </si>
  <si>
    <t>nur bei entsprechenden Standortverhältnissen, sonst Eingriff in das Naturgut Boden</t>
  </si>
  <si>
    <t>Grünbrücken, Grünunterführungen, Tierdurchlässe etc. mit ggf. Eingriff in das Naturgut Boden</t>
  </si>
  <si>
    <t>ggf. Eingriff in das Naturgut Boden</t>
  </si>
  <si>
    <t>ggf. Eingriff in das Naturgut Boden; Rückverlegung Deiche, Abgrabung Vorland, Beseitigung Auffüllungen; in Verbindung mit Entwicklung von Zielbiotopen</t>
  </si>
  <si>
    <t>in Bereichen hohen Potenzials, sonst Eingriff in das Naturgut Boden; Förderung speziefischer Arten und Lebensräume</t>
  </si>
  <si>
    <t>Verbesserung bzw. Wiederherstellung der natürlichen
Bodenfunktionen</t>
  </si>
  <si>
    <t>Maßnahmennummer</t>
  </si>
  <si>
    <t>WS-Gewinn_Mittelwert</t>
  </si>
  <si>
    <t>GIS Export - Bewertung Kompensation</t>
  </si>
  <si>
    <t>falls Kalkung, dann K16 (Kalkung)</t>
  </si>
  <si>
    <t>WS-Gewinn abhängig vom Grad der Entfernung des Unterbaus; wenn nach der Teilentsiegelung noch Auftrag Oberboden und Bodenschicht (Mächtigkeit entsprechend der natürlichen Standort verhältnisse) erffolgen, muss noch Maßnahme K02 (Herstellung einer durchwurzelbaren Bodenschicht) hinzu gerechnet werden</t>
  </si>
  <si>
    <t>Entsiegelung mit nicht vollständiger Entfernung der Unterbaus</t>
  </si>
  <si>
    <t>steht Entsiegelungspotenzial entgegen; für trockenheits- und wärmeliebende Arten</t>
  </si>
  <si>
    <t>Entsiegelung mit vollständiger Entfernung von Versigelung und Unterbau, Beseitigung von Verdichtungen des Unterbodens und ggf. Entfernen belasteten Bodenmaterials</t>
  </si>
  <si>
    <t>Entsiegelung mit Entfernung von Versiegelung und Unterbau, aber nach der Entsiegelung Einbau wasserdurchlässiger Beläge</t>
  </si>
  <si>
    <t>Kombinierbar mit K02 (Herstellung einer durchwurzelbaren Bodenschicht)</t>
  </si>
  <si>
    <t>WS-Gewinn abhängig von konkreter Einzelmaßnahme</t>
  </si>
  <si>
    <t>BEP</t>
  </si>
  <si>
    <t>Nur bei entsprechendem Standortpotential. Nur bei naturschutzfachlich geeigneten Standorten (Z.B. beim abplaggen von Heide). Ansonsten negative Wirkung.</t>
  </si>
  <si>
    <t>am Ort der Renaturierung Totalverlust der Bodenfunktionen, im angrenzenden Bereich Nutzungsänderung; Abgrenzung zu Maßnahme Wiederherstellung der Auenspezifität von Böden</t>
  </si>
  <si>
    <t>Leitfaden Bodenbewertung für Straßenbauvorhaben in Hessen
Hinweise zur Erstellung eines Bodengutachtens gemäß den Anforderungen der Hessischen Kompensationsverordnung
Anhang VI - Bodenkompensationsberechnung</t>
  </si>
  <si>
    <t>Abgeleitet von der Kompensationsmaßnahme "Etablierung und Erhaltung langjährig bodenbedeckender Vegetation auf nicht erosionsgeschädigten Böden". Somit soll die positive Auswirkung der Waldneuanlage auf den Oberboden bewertet werden. Aufgrund der zeitlichen Verzögerung der positiven Auswirkungen wird demgegenüber jedoch von geringeren positiven Auswirkungen ausgegangen.</t>
  </si>
  <si>
    <t>Neuanlage von extensiv genutztem Grünland auf intensiv genutztem Ackerland</t>
  </si>
  <si>
    <t>Werte werden noch ermittelt</t>
  </si>
  <si>
    <t>prüfen, ob Eingriff in das Naturgut Boden vorliegt. Werte werden noch ermittelt.</t>
  </si>
  <si>
    <t>Die natürlichen Bodenfunktionen insbesondere die Funktion als Filter und Puffer und als Standort für natürliche Vegetation werden wiederhergestellt bzw. verbessert. Es findet eine Rückführung von Böden in den (ungestörten) Naturkreislauf statt. Werte werden noch ermittelt.</t>
  </si>
  <si>
    <t>Wertung erst nach Ableitung belastbarer Daten möglich.</t>
  </si>
  <si>
    <t>K24</t>
  </si>
  <si>
    <t>z. B. Anlage von Gewässerrandstreifen, extensive Grünlandstreifen, Ufergehölzstreifen</t>
  </si>
  <si>
    <t>nahezu neutral, max. +0,25</t>
  </si>
  <si>
    <t>Fällt bei den meisten Autoren unter schutzgutübergreifende Kompensation; extensive Beweidung, Mahd, Rotationsmahd, Wechselbrache, Verzicht auf Düngung und PSM</t>
  </si>
  <si>
    <t>K51</t>
  </si>
  <si>
    <t>WS-Gewinn
Summenwert</t>
  </si>
  <si>
    <r>
      <t>WS-Gewinn in Abhängi</t>
    </r>
    <r>
      <rPr>
        <sz val="10"/>
        <rFont val="Arial"/>
        <family val="2"/>
      </rPr>
      <t>g</t>
    </r>
    <r>
      <rPr>
        <sz val="10"/>
        <color theme="1"/>
        <rFont val="Arial"/>
        <family val="2"/>
      </rPr>
      <t>keit von Bodenarten und Auftragsmächtigkeit zur Herstellung der durchwurzlbaren Bodenschicht, z.B. bei 40 cm Auftrag mit Bodenart Ut3 (mittel toniger Schluff mit 25 Vol.-% nFK und 37 Vol-% FK): +100 mm nFK (+2,70 WS bei Ertragspotentioal), +148 mm FK (+1,60 WS) oder Beurteilung nach Bodenzahl (Neuschätzung)</t>
    </r>
  </si>
  <si>
    <t>Vollentsiegelung (1, 3)</t>
  </si>
  <si>
    <t>Herstellung einer durchwurzelbaren Bodenschicht (1, 3)</t>
  </si>
  <si>
    <t>Teilentsiegelung (1, 3)</t>
  </si>
  <si>
    <t>Überdeckung baulicher Anlagen im Boden (1, 3)</t>
  </si>
  <si>
    <t>Bodenlockerung (mechanisch, biologisch) (1, 3)</t>
  </si>
  <si>
    <t>Wiedervernässung meliorierter Standorte (1, 3)</t>
  </si>
  <si>
    <t>Erosionsschutz (1, 3)</t>
  </si>
  <si>
    <t>Stabilisierung strukturlabiler bzw. verdichteter Böden (z.B. durch Tiefwurzler) (1, 3)</t>
  </si>
  <si>
    <t>Etablierung und Erhaltung dauerhafter bodenbedeckender Vegetation auf erosionsgeschädigten Böden (1, 3)</t>
  </si>
  <si>
    <t>Teilentsiegelung und anschließend Einbindung wasserdurchlässiger Beläge (1, 3)</t>
  </si>
  <si>
    <t>Auftrag humosen Oberbodens (1, 3)</t>
  </si>
  <si>
    <t>Umwandlung in ökologischen/ biologischen Anbau (1, 3)</t>
  </si>
  <si>
    <t>Wiederherstellung der Auenspezifität von Böden (2, 3)</t>
  </si>
  <si>
    <t>Wiederherstellung von Weinbergstrockenmauern und Steillagenflächen im Weinbau (1)</t>
  </si>
  <si>
    <t>Technische Maßnahmen zum Erosionsschutz (1, 3)</t>
  </si>
  <si>
    <t>Anlage von Brachen (1, 3)</t>
  </si>
  <si>
    <t>Nutzungsextensivierung (1)</t>
  </si>
  <si>
    <t>Aushagerung nährstoffangereicherter Böden (1, 3)</t>
  </si>
  <si>
    <t>Einzelmaßnahmen zugunsten von Arten, insbesondere soweit sie der Herstellung eines Biotopverbundes dienen (1, 2, 3)</t>
  </si>
  <si>
    <t>Maßnahmen zur Wiederherstellung von Kulturbiotopen (1, 2, 3)</t>
  </si>
  <si>
    <t>Flächen zur Pufferung ökologisch empfindlicher Bereiche (Fließgewässer, Moore etc.) (1, 3)</t>
  </si>
  <si>
    <t>Extensivierungsmaßnahmen Acker/ Maßnahmen zur Förderung von Ackerlebensräumen (1)</t>
  </si>
  <si>
    <t>Etablierung und Erhaltung langjährig bodenbedeckender Vegetation auf nicht erosionsgeschädigten Böden (1, 3)</t>
  </si>
  <si>
    <t>Extensivierungsmaßnahmen Grünland (1)</t>
  </si>
  <si>
    <t>Maßnahmen zur Renaturierung von Fließgewässern (2)</t>
  </si>
  <si>
    <t>Maßnahmen zur Umsetzung des Regionalparks Rhein-Main (2, 3)</t>
  </si>
  <si>
    <t>Anlage von Steinriegeln, Trockenmauern aus Naturstein (2)</t>
  </si>
  <si>
    <t>Temporäre Überstauung (2)</t>
  </si>
  <si>
    <t>Maßnahmen zur Aufwertung landwirtschaftlich genutzter Flächen (3)</t>
  </si>
  <si>
    <t>Abtrag nährstoffreichen Oberbodens zur Entwicklung von Rohböden (1, 3, 4)</t>
  </si>
  <si>
    <t>Maßnahmen zur Beseitigung von Hindernissen für die Tierwanderung (2)</t>
  </si>
  <si>
    <t>Technische Maßnahmen zur Wiedervernetzung von Lebensräumen (2, 3)</t>
  </si>
  <si>
    <t>Maßnahmen zur Renaturierung von Quellen und Quellfluren (2, 3)</t>
  </si>
  <si>
    <t>Neuanlage von Stillgewässern (2, 3)</t>
  </si>
  <si>
    <t>Schaffung natürlicher Retentionsflächen (2, 3)</t>
  </si>
  <si>
    <t>Anlage von Sand-, Kies- und Schotterflächen als Sonderstandorte für naturnahe Vegetation (2, 3)</t>
  </si>
  <si>
    <t>Anlage von Flach- oder Steilufern, Flachwasserzonen (2, 3)</t>
  </si>
  <si>
    <t>Rückbau und Ersatz einer Freileitung durch eine Erdleitung (2, 3)</t>
  </si>
  <si>
    <t>Schadstoffbeseitigung (5)</t>
  </si>
  <si>
    <t>Neuanlage von Feldgehölzen/ Hecken/ Wald (1)</t>
  </si>
  <si>
    <t xml:space="preserve">Verbesserungen durch Entwicklung des Biotopentwicklungspotenziels
</t>
  </si>
  <si>
    <t>Neuanlage von Extensivgrünland (1)</t>
  </si>
  <si>
    <t>Summe
WS-Gewinn
(max. Wert 20,00)</t>
  </si>
  <si>
    <t>Auf- oder Abschlagsbewertung 
WS-Gewinn</t>
  </si>
  <si>
    <r>
      <rPr>
        <b/>
        <u/>
        <sz val="10"/>
        <color rgb="FFFF0000"/>
        <rFont val="Calibri"/>
        <family val="2"/>
        <scheme val="minor"/>
      </rPr>
      <t>Hinweis</t>
    </r>
    <r>
      <rPr>
        <b/>
        <sz val="10"/>
        <color theme="1"/>
        <rFont val="Calibri"/>
        <family val="2"/>
        <scheme val="minor"/>
      </rPr>
      <t xml:space="preserve">: Es können nur Felder mit gelber Farbe ausgefüllt werde:  
Die anderen Felder werden automatisch gefüllt. </t>
    </r>
  </si>
  <si>
    <t>gilt nur für Flächen, die nicht unter andere Vorgaben im Genehmigungsverfahren fallen
Verbesserungsgebot sowie Ausschlussflächen und Vollzugshilfe § 12 BBodSchV* beachten;
Bodenauftrag, Bodenbearbeitung, dann Lockerung, Humuseintrag zur Verbesserung der Kühlungs-/Klimafunktion in Städten (standortabhängig)</t>
  </si>
  <si>
    <t>Verbesserungsgebot sowie Ausschlussflächen und Vollzugshilfe § 12 BBodSchV* beachten;
Bodenauftrag, Bodenbearbeitung, dann Lockerung, Humuseintrag zur Verbesserung der Kühlungs-/Klimafunktion in Städten (standortabhängig)</t>
  </si>
  <si>
    <t>Flächenbezug schwierig, da die Maßnahme selbst (Trockenmauer) wenig Fläche einnimmt, die Auswirkung der Maßnahme sich aber auf eine deutlich größere Fläche bezieht. 
Wiederherstellung Steillagenflächen im Weinbau nur mit Erosionsschutz.</t>
  </si>
  <si>
    <t>Kalkung (1, 3)</t>
  </si>
  <si>
    <t xml:space="preserve"> +1
WS-Gewinn Biotopentwicklungspot.
bei Feldhamster und Bodenbrütern, sonst 0</t>
  </si>
  <si>
    <t xml:space="preserve"> +1
WS-Gewinn Biotopentwicklungspot. durch Nutzungsänderung</t>
  </si>
  <si>
    <t xml:space="preserve"> +1,5
WS-Gewinn Biotopentwicklungspot.
aufgrund Extensivierung</t>
  </si>
  <si>
    <t>allgemeine Maßnahmenbezeichnung aus KV Hessen</t>
  </si>
  <si>
    <t>allgemeine Maßnahmenbezeichnung aus KV Hessen, WS-Gewinn abhängig von konkreter Einzelmaßnahme</t>
  </si>
  <si>
    <t>Verlust/Beeinträchtigung von Bodenfunktionen</t>
  </si>
  <si>
    <t>(1) maximaler Wertstufengewinn
(2) prüfen, ob Eingriff in das Schutzgut Boden vorliegt
(3) Bewertung abhängig vom konkreten Einzelfall
(4) maximaler Wertstufenverlust
(5) keine Kompensationsmaßnahme
* Die LABO erarbeitet aktuell eine neue Vollzugshilfe für die §§ 6-8 der neuen BBodSchV, die ab August 2023 in Kraft tritt.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</si>
</sst>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23"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4"/>
      <color theme="1"/>
      <name val="Calibri"/>
      <family val="2"/>
      <scheme val="minor"/>
    </font>
    <font>
      <b/>
      <sz val="11"/>
      <color theme="1"/>
      <name val="Arial"/>
      <family val="2"/>
    </font>
    <font>
      <sz val="11"/>
      <color theme="0"/>
      <name val="Arial"/>
      <family val="2"/>
    </font>
    <font>
      <b/>
      <sz val="11"/>
      <name val="Arial"/>
      <family val="2"/>
    </font>
    <font>
      <sz val="11"/>
      <name val="Arial"/>
      <family val="2"/>
    </font>
    <font>
      <sz val="11"/>
      <name val="Calibri"/>
      <family val="2"/>
      <scheme val="minor"/>
    </font>
    <font>
      <b/>
      <sz val="14"/>
      <color theme="1"/>
      <name val="Arial"/>
      <family val="2"/>
    </font>
    <font>
      <b/>
      <sz val="10"/>
      <color theme="1"/>
      <name val="Arial"/>
      <family val="2"/>
    </font>
    <font>
      <sz val="10"/>
      <color theme="1"/>
      <name val="Arial"/>
      <family val="2"/>
    </font>
    <font>
      <sz val="10"/>
      <name val="Arial"/>
      <family val="2"/>
    </font>
    <font>
      <b/>
      <sz val="11"/>
      <color theme="0"/>
      <name val="Arial"/>
      <family val="2"/>
    </font>
    <font>
      <b/>
      <sz val="20"/>
      <color theme="1"/>
      <name val="Arial"/>
      <family val="2"/>
    </font>
    <font>
      <sz val="20"/>
      <color theme="1"/>
      <name val="Arial"/>
      <family val="2"/>
    </font>
    <font>
      <sz val="9"/>
      <color theme="1"/>
      <name val="Arial"/>
      <family val="2"/>
    </font>
    <font>
      <b/>
      <sz val="10"/>
      <name val="Arial"/>
      <family val="2"/>
    </font>
    <font>
      <b/>
      <sz val="11"/>
      <color theme="1"/>
      <name val="Calibri"/>
      <family val="2"/>
      <scheme val="minor"/>
    </font>
    <font>
      <b/>
      <sz val="10"/>
      <color theme="1"/>
      <name val="Calibri"/>
      <family val="2"/>
      <scheme val="minor"/>
    </font>
    <font>
      <sz val="10"/>
      <color theme="1"/>
      <name val="Calibri"/>
      <family val="2"/>
      <scheme val="minor"/>
    </font>
    <font>
      <b/>
      <u/>
      <sz val="10"/>
      <color rgb="FFFF0000"/>
      <name val="Calibri"/>
      <family val="2"/>
      <scheme val="minor"/>
    </font>
  </fonts>
  <fills count="8">
    <fill>
      <patternFill patternType="none"/>
    </fill>
    <fill>
      <patternFill patternType="gray125"/>
    </fill>
    <fill>
      <patternFill patternType="solid">
        <fgColor rgb="FF0070C0"/>
        <bgColor indexed="64"/>
      </patternFill>
    </fill>
    <fill>
      <patternFill patternType="solid">
        <fgColor theme="7" tint="0.79998168889431442"/>
        <bgColor indexed="64"/>
      </patternFill>
    </fill>
    <fill>
      <patternFill patternType="solid">
        <fgColor theme="5" tint="0.79998168889431442"/>
        <bgColor indexed="65"/>
      </patternFill>
    </fill>
    <fill>
      <patternFill patternType="solid">
        <fgColor theme="9" tint="0.39997558519241921"/>
        <bgColor indexed="64"/>
      </patternFill>
    </fill>
    <fill>
      <patternFill patternType="solid">
        <fgColor theme="4" tint="0.79998168889431442"/>
        <bgColor indexed="64"/>
      </patternFill>
    </fill>
    <fill>
      <patternFill patternType="solid">
        <fgColor rgb="FFFFFF00"/>
        <bgColor indexed="64"/>
      </patternFill>
    </fill>
  </fills>
  <borders count="6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medium">
        <color auto="1"/>
      </right>
      <top style="thin">
        <color theme="0"/>
      </top>
      <bottom style="medium">
        <color auto="1"/>
      </bottom>
      <diagonal/>
    </border>
    <border>
      <left style="thin">
        <color theme="0"/>
      </left>
      <right style="thin">
        <color theme="0"/>
      </right>
      <top style="thin">
        <color theme="0"/>
      </top>
      <bottom style="medium">
        <color auto="1"/>
      </bottom>
      <diagonal/>
    </border>
    <border>
      <left/>
      <right/>
      <top style="medium">
        <color auto="1"/>
      </top>
      <bottom/>
      <diagonal/>
    </border>
    <border>
      <left/>
      <right style="medium">
        <color auto="1"/>
      </right>
      <top style="medium">
        <color auto="1"/>
      </top>
      <bottom/>
      <diagonal/>
    </border>
    <border>
      <left style="thin">
        <color theme="0"/>
      </left>
      <right style="thin">
        <color theme="0"/>
      </right>
      <top/>
      <bottom style="medium">
        <color auto="1"/>
      </bottom>
      <diagonal/>
    </border>
    <border>
      <left/>
      <right/>
      <top/>
      <bottom style="medium">
        <color auto="1"/>
      </bottom>
      <diagonal/>
    </border>
    <border>
      <left style="thin">
        <color theme="0"/>
      </left>
      <right/>
      <top style="medium">
        <color auto="1"/>
      </top>
      <bottom style="thin">
        <color auto="1"/>
      </bottom>
      <diagonal/>
    </border>
    <border>
      <left/>
      <right/>
      <top style="medium">
        <color auto="1"/>
      </top>
      <bottom style="thin">
        <color auto="1"/>
      </bottom>
      <diagonal/>
    </border>
    <border>
      <left style="thin">
        <color theme="0"/>
      </left>
      <right style="thin">
        <color theme="0"/>
      </right>
      <top style="medium">
        <color auto="1"/>
      </top>
      <bottom/>
      <diagonal/>
    </border>
    <border>
      <left style="thin">
        <color theme="0" tint="-0.34998626667073579"/>
      </left>
      <right style="thin">
        <color theme="0" tint="-0.34998626667073579"/>
      </right>
      <top/>
      <bottom style="thin">
        <color theme="0" tint="-0.34998626667073579"/>
      </bottom>
      <diagonal/>
    </border>
    <border>
      <left style="medium">
        <color auto="1"/>
      </left>
      <right/>
      <top style="medium">
        <color auto="1"/>
      </top>
      <bottom/>
      <diagonal/>
    </border>
    <border>
      <left style="medium">
        <color auto="1"/>
      </left>
      <right/>
      <top/>
      <bottom style="medium">
        <color auto="1"/>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bottom style="thin">
        <color theme="0" tint="-0.34998626667073579"/>
      </bottom>
      <diagonal/>
    </border>
    <border>
      <left style="thin">
        <color theme="0" tint="-0.34998626667073579"/>
      </left>
      <right style="medium">
        <color auto="1"/>
      </right>
      <top/>
      <bottom style="thin">
        <color theme="0" tint="-0.34998626667073579"/>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thin">
        <color auto="1"/>
      </left>
      <right style="thin">
        <color auto="1"/>
      </right>
      <top style="thin">
        <color indexed="64"/>
      </top>
      <bottom style="thin">
        <color auto="1"/>
      </bottom>
      <diagonal/>
    </border>
    <border>
      <left style="medium">
        <color auto="1"/>
      </left>
      <right style="thin">
        <color theme="0" tint="-0.34998626667073579"/>
      </right>
      <top style="thin">
        <color theme="0" tint="-0.34998626667073579"/>
      </top>
      <bottom style="medium">
        <color indexed="64"/>
      </bottom>
      <diagonal/>
    </border>
    <border>
      <left/>
      <right style="thin">
        <color theme="0"/>
      </right>
      <top style="medium">
        <color auto="1"/>
      </top>
      <bottom/>
      <diagonal/>
    </border>
    <border>
      <left/>
      <right style="thin">
        <color theme="0"/>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indexed="64"/>
      </bottom>
      <diagonal/>
    </border>
    <border>
      <left style="thin">
        <color theme="0"/>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indexed="64"/>
      </right>
      <top/>
      <bottom/>
      <diagonal/>
    </border>
    <border>
      <left style="medium">
        <color auto="1"/>
      </left>
      <right style="medium">
        <color auto="1"/>
      </right>
      <top/>
      <bottom/>
      <diagonal/>
    </border>
    <border>
      <left style="thin">
        <color theme="0"/>
      </left>
      <right/>
      <top style="thin">
        <color theme="0"/>
      </top>
      <bottom style="medium">
        <color auto="1"/>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right style="thin">
        <color theme="0"/>
      </right>
      <top style="thin">
        <color theme="0"/>
      </top>
      <bottom style="medium">
        <color auto="1"/>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auto="1"/>
      </bottom>
      <diagonal/>
    </border>
    <border>
      <left style="medium">
        <color auto="1"/>
      </left>
      <right style="medium">
        <color auto="1"/>
      </right>
      <top/>
      <bottom style="thin">
        <color theme="0" tint="-0.34998626667073579"/>
      </bottom>
      <diagonal/>
    </border>
    <border>
      <left style="medium">
        <color auto="1"/>
      </left>
      <right style="medium">
        <color auto="1"/>
      </right>
      <top style="thin">
        <color theme="0" tint="-0.34998626667073579"/>
      </top>
      <bottom style="medium">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medium">
        <color auto="1"/>
      </right>
      <top style="thin">
        <color theme="0" tint="-0.34998626667073579"/>
      </top>
      <bottom/>
      <diagonal/>
    </border>
    <border>
      <left style="thin">
        <color theme="0" tint="-0.34998626667073579"/>
      </left>
      <right/>
      <top/>
      <bottom/>
      <diagonal/>
    </border>
    <border>
      <left/>
      <right/>
      <top/>
      <bottom style="thin">
        <color theme="0" tint="-0.34998626667073579"/>
      </bottom>
      <diagonal/>
    </border>
    <border>
      <left/>
      <right style="medium">
        <color auto="1"/>
      </right>
      <top/>
      <bottom style="thin">
        <color theme="0" tint="-0.34998626667073579"/>
      </bottom>
      <diagonal/>
    </border>
    <border>
      <left/>
      <right/>
      <top style="thin">
        <color theme="0" tint="-0.34998626667073579"/>
      </top>
      <bottom style="thin">
        <color theme="0" tint="-0.34998626667073579"/>
      </bottom>
      <diagonal/>
    </border>
    <border>
      <left/>
      <right style="medium">
        <color auto="1"/>
      </right>
      <top style="thin">
        <color theme="0" tint="-0.34998626667073579"/>
      </top>
      <bottom style="thin">
        <color theme="0" tint="-0.34998626667073579"/>
      </bottom>
      <diagonal/>
    </border>
    <border>
      <left/>
      <right/>
      <top style="thin">
        <color theme="0" tint="-0.34998626667073579"/>
      </top>
      <bottom style="medium">
        <color auto="1"/>
      </bottom>
      <diagonal/>
    </border>
    <border>
      <left/>
      <right style="medium">
        <color auto="1"/>
      </right>
      <top style="thin">
        <color theme="0" tint="-0.34998626667073579"/>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4">
    <xf numFmtId="0" fontId="0" fillId="0" borderId="0"/>
    <xf numFmtId="0" fontId="2" fillId="0" borderId="0"/>
    <xf numFmtId="0" fontId="1" fillId="4" borderId="0" applyNumberFormat="0" applyBorder="0" applyAlignment="0" applyProtection="0"/>
    <xf numFmtId="0" fontId="1" fillId="0" borderId="0"/>
  </cellStyleXfs>
  <cellXfs count="178">
    <xf numFmtId="0" fontId="0" fillId="0" borderId="0" xfId="0"/>
    <xf numFmtId="0" fontId="0" fillId="0" borderId="0" xfId="0" applyAlignment="1">
      <alignment vertical="top"/>
    </xf>
    <xf numFmtId="0" fontId="3" fillId="0" borderId="0" xfId="3" applyFont="1"/>
    <xf numFmtId="49" fontId="3" fillId="0" borderId="0" xfId="3" applyNumberFormat="1" applyFont="1" applyAlignment="1">
      <alignment horizontal="left" vertical="top" wrapText="1"/>
    </xf>
    <xf numFmtId="0" fontId="3" fillId="0" borderId="0" xfId="3" applyFont="1" applyAlignment="1">
      <alignment vertical="center"/>
    </xf>
    <xf numFmtId="0" fontId="3" fillId="0" borderId="0" xfId="3" applyFont="1" applyAlignment="1">
      <alignment horizontal="left" vertical="top"/>
    </xf>
    <xf numFmtId="0" fontId="3" fillId="0" borderId="0" xfId="3" applyFont="1" applyAlignment="1">
      <alignment horizontal="center" vertical="center"/>
    </xf>
    <xf numFmtId="0" fontId="3" fillId="0" borderId="0" xfId="3" applyFont="1" applyAlignment="1">
      <alignment horizontal="center"/>
    </xf>
    <xf numFmtId="0" fontId="6" fillId="2" borderId="3" xfId="3" applyFont="1" applyFill="1" applyBorder="1" applyAlignment="1">
      <alignment horizontal="center" vertical="center" wrapText="1"/>
    </xf>
    <xf numFmtId="0" fontId="6" fillId="2" borderId="3" xfId="3" applyFont="1" applyFill="1" applyBorder="1" applyAlignment="1">
      <alignment horizontal="center" vertical="center"/>
    </xf>
    <xf numFmtId="0" fontId="6" fillId="2" borderId="2" xfId="3" applyFont="1" applyFill="1" applyBorder="1" applyAlignment="1">
      <alignment horizontal="center" vertical="center" wrapText="1"/>
    </xf>
    <xf numFmtId="0" fontId="4" fillId="5" borderId="17" xfId="0" applyFont="1" applyFill="1" applyBorder="1" applyAlignment="1">
      <alignment horizontal="left" vertical="center"/>
    </xf>
    <xf numFmtId="0" fontId="0" fillId="5" borderId="18" xfId="0" applyFill="1" applyBorder="1" applyAlignment="1"/>
    <xf numFmtId="0" fontId="0" fillId="0" borderId="20"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6" fillId="2" borderId="10"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0" fillId="0" borderId="0" xfId="0" applyNumberFormat="1" applyAlignment="1">
      <alignment vertical="top"/>
    </xf>
    <xf numFmtId="0" fontId="6" fillId="2" borderId="27" xfId="3" applyFont="1" applyFill="1" applyBorder="1" applyAlignment="1">
      <alignment horizontal="center" vertical="center" wrapText="1"/>
    </xf>
    <xf numFmtId="0" fontId="6" fillId="2" borderId="28" xfId="3" applyFont="1" applyFill="1" applyBorder="1" applyAlignment="1">
      <alignment horizontal="center" vertical="center" wrapText="1"/>
    </xf>
    <xf numFmtId="0" fontId="0" fillId="0" borderId="0" xfId="0" applyAlignment="1">
      <alignment vertical="top"/>
    </xf>
    <xf numFmtId="0" fontId="6" fillId="2" borderId="29" xfId="3" applyFont="1" applyFill="1" applyBorder="1" applyAlignment="1">
      <alignment horizontal="center" vertical="center" wrapText="1"/>
    </xf>
    <xf numFmtId="0" fontId="6" fillId="2" borderId="30" xfId="3" applyFont="1" applyFill="1" applyBorder="1" applyAlignment="1">
      <alignment horizontal="center" vertical="center" wrapText="1"/>
    </xf>
    <xf numFmtId="0" fontId="0" fillId="0" borderId="0" xfId="0" applyBorder="1" applyAlignment="1">
      <alignment horizontal="left" vertical="top" wrapText="1"/>
    </xf>
    <xf numFmtId="0" fontId="0" fillId="0" borderId="7" xfId="0" applyBorder="1" applyAlignment="1">
      <alignment horizontal="left" vertical="top" wrapText="1"/>
    </xf>
    <xf numFmtId="2" fontId="0" fillId="0" borderId="0" xfId="0" applyNumberFormat="1" applyAlignment="1">
      <alignment horizontal="center" vertical="center"/>
    </xf>
    <xf numFmtId="0" fontId="9" fillId="5" borderId="5" xfId="0" applyFont="1" applyFill="1" applyBorder="1" applyAlignment="1">
      <alignment horizontal="center" vertical="center"/>
    </xf>
    <xf numFmtId="0" fontId="0" fillId="0" borderId="0" xfId="0" applyAlignment="1">
      <alignment horizontal="center" vertical="center"/>
    </xf>
    <xf numFmtId="0" fontId="12" fillId="0" borderId="35" xfId="0"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0" fillId="5" borderId="34" xfId="0" applyNumberFormat="1" applyFill="1" applyBorder="1" applyAlignment="1">
      <alignment horizontal="center" vertical="center"/>
    </xf>
    <xf numFmtId="49" fontId="14" fillId="2" borderId="13" xfId="3" applyNumberFormat="1" applyFont="1" applyFill="1" applyBorder="1" applyAlignment="1">
      <alignment horizontal="center" vertical="center" wrapText="1"/>
    </xf>
    <xf numFmtId="49" fontId="3" fillId="0" borderId="0" xfId="3" applyNumberFormat="1" applyFont="1" applyAlignment="1">
      <alignment horizontal="center" vertical="center"/>
    </xf>
    <xf numFmtId="49" fontId="0" fillId="0" borderId="0" xfId="3" applyNumberFormat="1" applyFont="1" applyAlignment="1">
      <alignment horizontal="center" vertical="center" wrapText="1"/>
    </xf>
    <xf numFmtId="49" fontId="3" fillId="0" borderId="0" xfId="3" applyNumberFormat="1" applyFont="1" applyAlignment="1">
      <alignment horizontal="center" vertical="center" wrapText="1"/>
    </xf>
    <xf numFmtId="0" fontId="0" fillId="5" borderId="18" xfId="0" applyFill="1" applyBorder="1" applyAlignment="1">
      <alignment wrapText="1"/>
    </xf>
    <xf numFmtId="0" fontId="0" fillId="0" borderId="0" xfId="0" applyAlignment="1">
      <alignment vertical="top" wrapText="1"/>
    </xf>
    <xf numFmtId="0" fontId="4" fillId="5" borderId="18" xfId="0" applyFont="1" applyFill="1" applyBorder="1" applyAlignment="1">
      <alignment horizontal="left" vertical="center"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11" fillId="3" borderId="18" xfId="0" applyFont="1" applyFill="1" applyBorder="1" applyAlignment="1" applyProtection="1">
      <alignment horizontal="center" vertical="center" wrapText="1"/>
      <protection locked="0"/>
    </xf>
    <xf numFmtId="0" fontId="11" fillId="3" borderId="32" xfId="0" applyFont="1" applyFill="1" applyBorder="1" applyAlignment="1" applyProtection="1">
      <alignment horizontal="center" vertical="center" wrapText="1"/>
      <protection locked="0"/>
    </xf>
    <xf numFmtId="0" fontId="11" fillId="3" borderId="38" xfId="0" applyFont="1" applyFill="1" applyBorder="1" applyAlignment="1" applyProtection="1">
      <alignment horizontal="center" vertical="center"/>
      <protection locked="0"/>
    </xf>
    <xf numFmtId="0" fontId="11" fillId="3" borderId="39" xfId="0" applyFont="1" applyFill="1" applyBorder="1" applyAlignment="1" applyProtection="1">
      <alignment horizontal="center" vertical="center"/>
      <protection locked="0"/>
    </xf>
    <xf numFmtId="2" fontId="12" fillId="0" borderId="25" xfId="0" applyNumberFormat="1" applyFont="1" applyFill="1" applyBorder="1" applyAlignment="1">
      <alignment horizontal="center" vertical="center" wrapText="1"/>
    </xf>
    <xf numFmtId="0" fontId="11" fillId="3" borderId="40" xfId="0" applyFont="1" applyFill="1" applyBorder="1" applyAlignment="1" applyProtection="1">
      <alignment horizontal="center" vertical="center"/>
      <protection locked="0"/>
    </xf>
    <xf numFmtId="2" fontId="12" fillId="0" borderId="36" xfId="0" applyNumberFormat="1" applyFont="1" applyFill="1" applyBorder="1" applyAlignment="1">
      <alignment horizontal="center" vertical="center" wrapText="1"/>
    </xf>
    <xf numFmtId="0" fontId="12" fillId="3" borderId="32" xfId="0" applyFont="1" applyFill="1" applyBorder="1" applyAlignment="1" applyProtection="1">
      <alignment horizontal="center" vertical="center" wrapText="1"/>
      <protection locked="0"/>
    </xf>
    <xf numFmtId="2" fontId="0" fillId="0" borderId="5" xfId="0" applyNumberFormat="1" applyBorder="1" applyAlignment="1">
      <alignment horizontal="left" vertical="top" wrapText="1"/>
    </xf>
    <xf numFmtId="2" fontId="0" fillId="0" borderId="21" xfId="0" applyNumberFormat="1" applyBorder="1" applyAlignment="1">
      <alignment horizontal="left" vertical="top" wrapText="1"/>
    </xf>
    <xf numFmtId="2" fontId="0" fillId="0" borderId="22" xfId="0" applyNumberFormat="1" applyBorder="1" applyAlignment="1">
      <alignment horizontal="left" vertical="top" wrapText="1"/>
    </xf>
    <xf numFmtId="2" fontId="0" fillId="0" borderId="0" xfId="0" applyNumberFormat="1" applyAlignment="1">
      <alignment horizontal="left" vertical="top" wrapText="1"/>
    </xf>
    <xf numFmtId="0" fontId="8" fillId="5" borderId="41" xfId="3"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32" xfId="0" applyFont="1" applyFill="1" applyBorder="1" applyAlignment="1">
      <alignment horizontal="center" vertical="center" wrapText="1"/>
    </xf>
    <xf numFmtId="2" fontId="5" fillId="5" borderId="33" xfId="0" applyNumberFormat="1" applyFont="1" applyFill="1" applyBorder="1" applyAlignment="1">
      <alignment horizontal="center" vertical="center" wrapText="1"/>
    </xf>
    <xf numFmtId="2" fontId="3" fillId="0" borderId="0" xfId="3" applyNumberFormat="1" applyFont="1"/>
    <xf numFmtId="2" fontId="6" fillId="2" borderId="3" xfId="3" applyNumberFormat="1" applyFont="1" applyFill="1" applyBorder="1" applyAlignment="1">
      <alignment horizontal="center" vertical="center"/>
    </xf>
    <xf numFmtId="2" fontId="3" fillId="0" borderId="0" xfId="3" applyNumberFormat="1" applyFont="1" applyAlignment="1">
      <alignment horizontal="left" vertical="top" wrapText="1"/>
    </xf>
    <xf numFmtId="0" fontId="6" fillId="2" borderId="43" xfId="3" applyFont="1" applyFill="1" applyBorder="1" applyAlignment="1">
      <alignment horizontal="center" vertical="center" wrapText="1"/>
    </xf>
    <xf numFmtId="0" fontId="6" fillId="2" borderId="47" xfId="3" applyFont="1" applyFill="1" applyBorder="1" applyAlignment="1">
      <alignment horizontal="center" vertical="center" wrapText="1"/>
    </xf>
    <xf numFmtId="2" fontId="7" fillId="5" borderId="6" xfId="3" applyNumberFormat="1" applyFont="1" applyFill="1" applyBorder="1" applyAlignment="1">
      <alignment horizontal="center" vertical="center" wrapText="1"/>
    </xf>
    <xf numFmtId="2" fontId="11" fillId="5" borderId="32" xfId="0" applyNumberFormat="1" applyFont="1" applyFill="1" applyBorder="1" applyAlignment="1">
      <alignment horizontal="center" vertical="center"/>
    </xf>
    <xf numFmtId="49" fontId="12" fillId="0" borderId="11" xfId="3" applyNumberFormat="1" applyFont="1" applyFill="1" applyBorder="1" applyAlignment="1">
      <alignment horizontal="left" vertical="center" wrapText="1"/>
    </xf>
    <xf numFmtId="2" fontId="12" fillId="0" borderId="11" xfId="3" applyNumberFormat="1" applyFont="1" applyFill="1" applyBorder="1" applyAlignment="1">
      <alignment horizontal="left" vertical="center" wrapText="1"/>
    </xf>
    <xf numFmtId="2" fontId="12" fillId="0" borderId="11" xfId="3" applyNumberFormat="1" applyFont="1" applyBorder="1" applyAlignment="1">
      <alignment horizontal="left" vertical="center" wrapText="1"/>
    </xf>
    <xf numFmtId="2" fontId="12" fillId="0" borderId="44" xfId="3" applyNumberFormat="1" applyFont="1" applyBorder="1" applyAlignment="1">
      <alignment horizontal="left" vertical="center" wrapText="1"/>
    </xf>
    <xf numFmtId="2" fontId="11" fillId="5" borderId="51" xfId="3" applyNumberFormat="1" applyFont="1" applyFill="1" applyBorder="1" applyAlignment="1">
      <alignment horizontal="left" vertical="center"/>
    </xf>
    <xf numFmtId="49" fontId="12" fillId="0" borderId="48" xfId="3" applyNumberFormat="1" applyFont="1" applyBorder="1" applyAlignment="1">
      <alignment horizontal="left" vertical="center" wrapText="1"/>
    </xf>
    <xf numFmtId="49" fontId="12" fillId="0" borderId="16" xfId="3" applyNumberFormat="1" applyFont="1" applyFill="1" applyBorder="1" applyAlignment="1">
      <alignment horizontal="left" vertical="center" wrapText="1"/>
    </xf>
    <xf numFmtId="49" fontId="12" fillId="0" borderId="1" xfId="3" applyNumberFormat="1" applyFont="1" applyFill="1" applyBorder="1" applyAlignment="1">
      <alignment horizontal="left" vertical="center" wrapText="1"/>
    </xf>
    <xf numFmtId="2" fontId="12" fillId="0" borderId="1" xfId="3" applyNumberFormat="1" applyFont="1" applyFill="1" applyBorder="1" applyAlignment="1">
      <alignment horizontal="left" vertical="center" wrapText="1"/>
    </xf>
    <xf numFmtId="2" fontId="12" fillId="0" borderId="1" xfId="3" applyNumberFormat="1" applyFont="1" applyBorder="1" applyAlignment="1">
      <alignment horizontal="left" vertical="center" wrapText="1"/>
    </xf>
    <xf numFmtId="2" fontId="12" fillId="0" borderId="45" xfId="3" applyNumberFormat="1" applyFont="1" applyBorder="1" applyAlignment="1">
      <alignment horizontal="left" vertical="center" wrapText="1"/>
    </xf>
    <xf numFmtId="49" fontId="12" fillId="0" borderId="49" xfId="3" applyNumberFormat="1" applyFont="1" applyBorder="1" applyAlignment="1">
      <alignment horizontal="left" vertical="center" wrapText="1"/>
    </xf>
    <xf numFmtId="49" fontId="12" fillId="0" borderId="14" xfId="3" applyNumberFormat="1" applyFont="1" applyFill="1" applyBorder="1" applyAlignment="1">
      <alignment horizontal="left" vertical="center" wrapText="1"/>
    </xf>
    <xf numFmtId="49" fontId="12" fillId="0" borderId="1" xfId="3" applyNumberFormat="1" applyFont="1" applyBorder="1" applyAlignment="1">
      <alignment horizontal="left" vertical="center" wrapText="1"/>
    </xf>
    <xf numFmtId="49" fontId="12" fillId="0" borderId="14" xfId="3" applyNumberFormat="1" applyFont="1" applyBorder="1" applyAlignment="1">
      <alignment horizontal="left" vertical="center" wrapText="1"/>
    </xf>
    <xf numFmtId="49" fontId="13" fillId="0" borderId="1" xfId="2" applyNumberFormat="1" applyFont="1" applyFill="1" applyBorder="1" applyAlignment="1">
      <alignment horizontal="left" vertical="center" wrapText="1"/>
    </xf>
    <xf numFmtId="2" fontId="13" fillId="0" borderId="1" xfId="2" applyNumberFormat="1" applyFont="1" applyFill="1" applyBorder="1" applyAlignment="1">
      <alignment horizontal="left" vertical="center" wrapText="1"/>
    </xf>
    <xf numFmtId="2" fontId="13" fillId="0" borderId="45" xfId="2" applyNumberFormat="1" applyFont="1" applyFill="1" applyBorder="1" applyAlignment="1">
      <alignment horizontal="left" vertical="center" wrapText="1"/>
    </xf>
    <xf numFmtId="49" fontId="13" fillId="0" borderId="49" xfId="2" applyNumberFormat="1" applyFont="1" applyFill="1" applyBorder="1" applyAlignment="1">
      <alignment horizontal="left" vertical="center" wrapText="1"/>
    </xf>
    <xf numFmtId="49" fontId="13" fillId="0" borderId="14" xfId="2" applyNumberFormat="1" applyFont="1" applyFill="1" applyBorder="1" applyAlignment="1">
      <alignment horizontal="left" vertical="center" wrapText="1"/>
    </xf>
    <xf numFmtId="49" fontId="13" fillId="6" borderId="1" xfId="2" applyNumberFormat="1" applyFont="1" applyFill="1" applyBorder="1" applyAlignment="1">
      <alignment horizontal="left" vertical="center" wrapText="1"/>
    </xf>
    <xf numFmtId="49" fontId="13" fillId="6" borderId="14" xfId="2" applyNumberFormat="1" applyFont="1" applyFill="1" applyBorder="1" applyAlignment="1">
      <alignment horizontal="left" vertical="center" wrapText="1"/>
    </xf>
    <xf numFmtId="49" fontId="13" fillId="6" borderId="49" xfId="2" applyNumberFormat="1" applyFont="1" applyFill="1" applyBorder="1" applyAlignment="1">
      <alignment horizontal="left" vertical="center" wrapText="1"/>
    </xf>
    <xf numFmtId="49" fontId="13" fillId="6" borderId="23" xfId="3" applyNumberFormat="1" applyFont="1" applyFill="1" applyBorder="1" applyAlignment="1">
      <alignment horizontal="left" vertical="center" wrapText="1"/>
    </xf>
    <xf numFmtId="2" fontId="11" fillId="5" borderId="52" xfId="3" applyNumberFormat="1" applyFont="1" applyFill="1" applyBorder="1" applyAlignment="1">
      <alignment horizontal="left" vertical="center"/>
    </xf>
    <xf numFmtId="49" fontId="13" fillId="6" borderId="50" xfId="3" applyNumberFormat="1" applyFont="1" applyFill="1" applyBorder="1" applyAlignment="1">
      <alignment horizontal="left" vertical="center" wrapText="1"/>
    </xf>
    <xf numFmtId="49" fontId="13" fillId="6" borderId="24" xfId="3" applyNumberFormat="1" applyFont="1" applyFill="1" applyBorder="1" applyAlignment="1">
      <alignment horizontal="left" vertical="center" wrapText="1"/>
    </xf>
    <xf numFmtId="49" fontId="11" fillId="0" borderId="15" xfId="3" applyNumberFormat="1" applyFont="1" applyBorder="1" applyAlignment="1">
      <alignment horizontal="center" vertical="center" wrapText="1"/>
    </xf>
    <xf numFmtId="49" fontId="11" fillId="0" borderId="26" xfId="3" applyNumberFormat="1" applyFont="1" applyBorder="1" applyAlignment="1">
      <alignment horizontal="center" vertical="center" wrapText="1"/>
    </xf>
    <xf numFmtId="49" fontId="18" fillId="0" borderId="15" xfId="3" applyNumberFormat="1" applyFont="1" applyBorder="1" applyAlignment="1">
      <alignment horizontal="center" vertical="center" wrapText="1"/>
    </xf>
    <xf numFmtId="2" fontId="18" fillId="5" borderId="51" xfId="3" applyNumberFormat="1" applyFont="1" applyFill="1" applyBorder="1" applyAlignment="1">
      <alignment horizontal="left" vertical="center"/>
    </xf>
    <xf numFmtId="49" fontId="9" fillId="0" borderId="0" xfId="3" applyNumberFormat="1" applyFont="1" applyAlignment="1">
      <alignment horizontal="left" vertical="top" wrapText="1"/>
    </xf>
    <xf numFmtId="2" fontId="13" fillId="3" borderId="1" xfId="2" applyNumberFormat="1" applyFont="1" applyFill="1" applyBorder="1" applyAlignment="1" applyProtection="1">
      <alignment horizontal="left" vertical="center" wrapText="1"/>
      <protection locked="0"/>
    </xf>
    <xf numFmtId="2" fontId="13" fillId="3" borderId="45" xfId="2" applyNumberFormat="1" applyFont="1" applyFill="1" applyBorder="1" applyAlignment="1" applyProtection="1">
      <alignment horizontal="left" vertical="center" wrapText="1"/>
      <protection locked="0"/>
    </xf>
    <xf numFmtId="0" fontId="6" fillId="2" borderId="6" xfId="3" applyFont="1" applyFill="1" applyBorder="1" applyAlignment="1">
      <alignment horizontal="center" vertical="center" wrapText="1"/>
    </xf>
    <xf numFmtId="0" fontId="5" fillId="5" borderId="42" xfId="3" applyFont="1" applyFill="1" applyBorder="1" applyAlignment="1">
      <alignment horizontal="center" vertical="center" wrapText="1"/>
    </xf>
    <xf numFmtId="49" fontId="12" fillId="6" borderId="1" xfId="2" applyNumberFormat="1" applyFont="1" applyFill="1" applyBorder="1" applyAlignment="1">
      <alignment horizontal="left" vertical="center" wrapText="1"/>
    </xf>
    <xf numFmtId="2" fontId="12" fillId="6" borderId="1" xfId="2" applyNumberFormat="1" applyFont="1" applyFill="1" applyBorder="1" applyAlignment="1" applyProtection="1">
      <alignment horizontal="left" vertical="center" wrapText="1"/>
    </xf>
    <xf numFmtId="2" fontId="12" fillId="6" borderId="45" xfId="2" applyNumberFormat="1" applyFont="1" applyFill="1" applyBorder="1" applyAlignment="1" applyProtection="1">
      <alignment horizontal="left" vertical="center" wrapText="1"/>
    </xf>
    <xf numFmtId="49" fontId="12" fillId="6" borderId="49" xfId="2" applyNumberFormat="1" applyFont="1" applyFill="1" applyBorder="1" applyAlignment="1">
      <alignment horizontal="left" vertical="center" wrapText="1"/>
    </xf>
    <xf numFmtId="2" fontId="0" fillId="0" borderId="63" xfId="0" applyNumberFormat="1" applyBorder="1" applyAlignment="1">
      <alignment horizontal="center" vertical="center"/>
    </xf>
    <xf numFmtId="2" fontId="0" fillId="0" borderId="65" xfId="0" applyNumberFormat="1" applyBorder="1" applyAlignment="1">
      <alignment horizontal="center" vertical="center"/>
    </xf>
    <xf numFmtId="2" fontId="0" fillId="0" borderId="64" xfId="0" applyNumberFormat="1" applyBorder="1" applyAlignment="1">
      <alignment horizontal="center" vertical="center"/>
    </xf>
    <xf numFmtId="0" fontId="0" fillId="5" borderId="4" xfId="0" applyFill="1" applyBorder="1" applyAlignment="1">
      <alignment horizontal="left" vertical="top" wrapText="1"/>
    </xf>
    <xf numFmtId="0" fontId="0" fillId="5" borderId="4" xfId="0" applyFill="1" applyBorder="1" applyAlignment="1">
      <alignment horizontal="center" vertical="center"/>
    </xf>
    <xf numFmtId="2" fontId="0" fillId="5" borderId="4" xfId="0" applyNumberFormat="1" applyFill="1" applyBorder="1" applyAlignment="1">
      <alignment horizontal="center" vertical="center"/>
    </xf>
    <xf numFmtId="0" fontId="0" fillId="5" borderId="5" xfId="0" applyFill="1" applyBorder="1" applyAlignment="1">
      <alignment horizontal="center" vertical="center"/>
    </xf>
    <xf numFmtId="0" fontId="21" fillId="3" borderId="17" xfId="0" applyFont="1" applyFill="1" applyBorder="1" applyAlignment="1"/>
    <xf numFmtId="0" fontId="21" fillId="3" borderId="19" xfId="0" applyFont="1" applyFill="1" applyBorder="1" applyAlignment="1"/>
    <xf numFmtId="164" fontId="12" fillId="3" borderId="35" xfId="0" applyNumberFormat="1" applyFont="1" applyFill="1" applyBorder="1" applyAlignment="1" applyProtection="1">
      <alignment horizontal="center" vertical="center" wrapText="1"/>
      <protection locked="0"/>
    </xf>
    <xf numFmtId="164" fontId="12" fillId="3" borderId="25" xfId="0" applyNumberFormat="1" applyFont="1" applyFill="1" applyBorder="1" applyAlignment="1" applyProtection="1">
      <alignment horizontal="center" vertical="center" wrapText="1"/>
      <protection locked="0"/>
    </xf>
    <xf numFmtId="164" fontId="12" fillId="3" borderId="36" xfId="0" applyNumberFormat="1" applyFont="1" applyFill="1" applyBorder="1" applyAlignment="1" applyProtection="1">
      <alignment horizontal="center" vertical="center" wrapText="1"/>
      <protection locked="0"/>
    </xf>
    <xf numFmtId="0" fontId="21" fillId="5" borderId="7" xfId="0" applyFont="1" applyFill="1" applyBorder="1" applyAlignment="1"/>
    <xf numFmtId="0" fontId="0" fillId="5" borderId="7" xfId="0" applyFill="1" applyBorder="1" applyAlignment="1">
      <alignment horizontal="center" vertical="center"/>
    </xf>
    <xf numFmtId="2" fontId="0" fillId="5" borderId="7" xfId="0" applyNumberFormat="1" applyFill="1" applyBorder="1" applyAlignment="1">
      <alignment horizontal="center" vertical="center"/>
    </xf>
    <xf numFmtId="0" fontId="0" fillId="5" borderId="22" xfId="0" applyFill="1" applyBorder="1" applyAlignment="1">
      <alignment horizontal="center" vertical="center"/>
    </xf>
    <xf numFmtId="2" fontId="12" fillId="7" borderId="1" xfId="3" applyNumberFormat="1" applyFont="1" applyFill="1" applyBorder="1" applyAlignment="1">
      <alignment horizontal="left" vertical="center" wrapText="1"/>
    </xf>
    <xf numFmtId="49" fontId="12" fillId="7" borderId="1" xfId="3" applyNumberFormat="1" applyFont="1" applyFill="1" applyBorder="1" applyAlignment="1">
      <alignment horizontal="left" vertical="center" wrapText="1"/>
    </xf>
    <xf numFmtId="49" fontId="12" fillId="7" borderId="11" xfId="3" applyNumberFormat="1" applyFont="1" applyFill="1" applyBorder="1" applyAlignment="1">
      <alignment horizontal="left" vertical="center" wrapText="1"/>
    </xf>
    <xf numFmtId="0" fontId="0" fillId="0" borderId="12" xfId="0" applyNumberFormat="1" applyBorder="1" applyAlignment="1">
      <alignment horizontal="center" vertical="top"/>
    </xf>
    <xf numFmtId="0" fontId="0" fillId="0" borderId="4" xfId="0" applyBorder="1" applyAlignment="1"/>
    <xf numFmtId="0" fontId="0" fillId="0" borderId="5"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13" xfId="0" applyBorder="1" applyAlignment="1"/>
    <xf numFmtId="0" fontId="0" fillId="0" borderId="7" xfId="0" applyBorder="1" applyAlignment="1"/>
    <xf numFmtId="0" fontId="0" fillId="0" borderId="22" xfId="0" applyBorder="1" applyAlignment="1"/>
    <xf numFmtId="0" fontId="11" fillId="5" borderId="66" xfId="0" applyFont="1" applyFill="1" applyBorder="1" applyAlignment="1">
      <alignment horizontal="right" vertical="center" wrapText="1"/>
    </xf>
    <xf numFmtId="0" fontId="19" fillId="0" borderId="18" xfId="0" applyFont="1" applyBorder="1" applyAlignment="1">
      <alignment vertical="center"/>
    </xf>
    <xf numFmtId="0" fontId="19" fillId="0" borderId="67" xfId="0" applyFont="1" applyBorder="1" applyAlignment="1">
      <alignment vertical="center"/>
    </xf>
    <xf numFmtId="49" fontId="0" fillId="3" borderId="29" xfId="0" applyNumberFormat="1" applyFill="1" applyBorder="1" applyAlignment="1" applyProtection="1">
      <alignment vertical="top"/>
      <protection locked="0"/>
    </xf>
    <xf numFmtId="49" fontId="0" fillId="3" borderId="42" xfId="0" applyNumberFormat="1" applyFill="1" applyBorder="1" applyAlignment="1" applyProtection="1">
      <alignment vertical="top"/>
      <protection locked="0"/>
    </xf>
    <xf numFmtId="49" fontId="0" fillId="3" borderId="30" xfId="0" applyNumberFormat="1" applyFill="1" applyBorder="1" applyAlignment="1" applyProtection="1">
      <alignment vertical="top"/>
      <protection locked="0"/>
    </xf>
    <xf numFmtId="0" fontId="10" fillId="0" borderId="7" xfId="0" applyFont="1" applyBorder="1" applyAlignment="1">
      <alignment horizontal="left" vertical="center" wrapText="1"/>
    </xf>
    <xf numFmtId="0" fontId="6" fillId="2" borderId="37" xfId="3" applyFont="1" applyFill="1" applyBorder="1" applyAlignment="1">
      <alignment horizontal="center" vertical="center" wrapText="1"/>
    </xf>
    <xf numFmtId="0" fontId="0" fillId="0" borderId="7" xfId="0" applyBorder="1" applyAlignment="1">
      <alignment horizontal="center" vertical="center" wrapText="1"/>
    </xf>
    <xf numFmtId="0" fontId="0" fillId="0" borderId="28" xfId="0" applyBorder="1" applyAlignment="1">
      <alignment horizontal="center" vertical="center" wrapText="1"/>
    </xf>
    <xf numFmtId="0" fontId="8" fillId="5" borderId="8" xfId="3" applyFont="1" applyFill="1" applyBorder="1" applyAlignment="1">
      <alignment horizontal="center" vertical="center" wrapText="1"/>
    </xf>
    <xf numFmtId="0" fontId="8" fillId="5"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20" fillId="5" borderId="17" xfId="0" applyFont="1" applyFill="1" applyBorder="1" applyAlignment="1">
      <alignment horizontal="left" vertical="center" wrapText="1"/>
    </xf>
    <xf numFmtId="0" fontId="0" fillId="0" borderId="18" xfId="0" applyBorder="1" applyAlignment="1">
      <alignment horizontal="left"/>
    </xf>
    <xf numFmtId="0" fontId="15" fillId="5" borderId="31" xfId="0"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49" fontId="17" fillId="0" borderId="0" xfId="3" applyNumberFormat="1" applyFont="1" applyAlignment="1">
      <alignment horizontal="left" vertical="center" wrapText="1"/>
    </xf>
    <xf numFmtId="0" fontId="17" fillId="0" borderId="0" xfId="0" applyFont="1" applyAlignment="1">
      <alignment horizontal="left" wrapText="1"/>
    </xf>
    <xf numFmtId="0" fontId="10" fillId="5" borderId="12" xfId="0" applyFont="1" applyFill="1" applyBorder="1" applyAlignment="1">
      <alignment vertical="center"/>
    </xf>
    <xf numFmtId="0" fontId="5" fillId="5" borderId="4" xfId="0" applyFont="1" applyFill="1" applyBorder="1" applyAlignment="1"/>
    <xf numFmtId="0" fontId="5" fillId="5" borderId="5" xfId="0" applyFont="1" applyFill="1" applyBorder="1" applyAlignment="1"/>
    <xf numFmtId="0" fontId="13" fillId="6" borderId="45" xfId="2" applyNumberFormat="1" applyFont="1" applyFill="1" applyBorder="1" applyAlignment="1">
      <alignment horizontal="left" vertical="center" wrapText="1"/>
    </xf>
    <xf numFmtId="0" fontId="0" fillId="0" borderId="59" xfId="0" applyNumberFormat="1" applyBorder="1" applyAlignment="1">
      <alignment horizontal="left" vertical="center" wrapText="1"/>
    </xf>
    <xf numFmtId="0" fontId="0" fillId="0" borderId="60" xfId="0" applyNumberFormat="1" applyBorder="1" applyAlignment="1">
      <alignment horizontal="left" vertical="center" wrapText="1"/>
    </xf>
    <xf numFmtId="0" fontId="13" fillId="6" borderId="46" xfId="3" applyNumberFormat="1" applyFont="1" applyFill="1" applyBorder="1" applyAlignment="1">
      <alignment horizontal="left" vertical="center" wrapText="1"/>
    </xf>
    <xf numFmtId="0" fontId="0" fillId="0" borderId="61" xfId="0" applyNumberFormat="1" applyBorder="1" applyAlignment="1">
      <alignment horizontal="left" vertical="center" wrapText="1"/>
    </xf>
    <xf numFmtId="0" fontId="0" fillId="0" borderId="62" xfId="0" applyNumberFormat="1" applyBorder="1" applyAlignment="1">
      <alignment horizontal="left" vertical="center" wrapText="1"/>
    </xf>
    <xf numFmtId="49" fontId="13" fillId="6" borderId="53" xfId="2"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0" xfId="0" applyAlignment="1">
      <alignment horizontal="left" vertical="center" wrapText="1"/>
    </xf>
    <xf numFmtId="0" fontId="0" fillId="0" borderId="21" xfId="0" applyBorder="1" applyAlignment="1">
      <alignment horizontal="left" vertical="center" wrapText="1"/>
    </xf>
    <xf numFmtId="0" fontId="0" fillId="0" borderId="44"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49" fontId="12" fillId="7" borderId="49" xfId="3" applyNumberFormat="1" applyFont="1" applyFill="1" applyBorder="1" applyAlignment="1">
      <alignment horizontal="left" vertical="center" wrapText="1"/>
    </xf>
    <xf numFmtId="2" fontId="12" fillId="7" borderId="45" xfId="3" applyNumberFormat="1" applyFont="1" applyFill="1" applyBorder="1" applyAlignment="1">
      <alignment horizontal="left" vertical="center" wrapText="1"/>
    </xf>
    <xf numFmtId="2" fontId="13" fillId="7" borderId="1" xfId="2" applyNumberFormat="1" applyFont="1" applyFill="1" applyBorder="1" applyAlignment="1">
      <alignment horizontal="left" vertical="center" wrapText="1"/>
    </xf>
    <xf numFmtId="2" fontId="13" fillId="7" borderId="45" xfId="2" applyNumberFormat="1" applyFont="1" applyFill="1" applyBorder="1" applyAlignment="1">
      <alignment horizontal="left" vertical="center" wrapText="1"/>
    </xf>
    <xf numFmtId="49" fontId="13" fillId="7" borderId="1" xfId="2" applyNumberFormat="1" applyFont="1" applyFill="1" applyBorder="1" applyAlignment="1">
      <alignment horizontal="left" vertical="center" wrapText="1"/>
    </xf>
  </cellXfs>
  <cellStyles count="4">
    <cellStyle name="20 % - Akzent2" xfId="2" builtinId="34"/>
    <cellStyle name="Standard" xfId="0" builtinId="0"/>
    <cellStyle name="Standard 2" xfId="1"/>
    <cellStyle name="Standard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273842</xdr:colOff>
      <xdr:row>0</xdr:row>
      <xdr:rowOff>107156</xdr:rowOff>
    </xdr:from>
    <xdr:to>
      <xdr:col>14</xdr:col>
      <xdr:colOff>2356642</xdr:colOff>
      <xdr:row>0</xdr:row>
      <xdr:rowOff>1231106</xdr:rowOff>
    </xdr:to>
    <xdr:pic>
      <xdr:nvPicPr>
        <xdr:cNvPr id="7" name="Grafik 6"/>
        <xdr:cNvPicPr/>
      </xdr:nvPicPr>
      <xdr:blipFill>
        <a:blip xmlns:r="http://schemas.openxmlformats.org/officeDocument/2006/relationships" r:embed="rId1"/>
        <a:stretch>
          <a:fillRect/>
        </a:stretch>
      </xdr:blipFill>
      <xdr:spPr>
        <a:xfrm>
          <a:off x="17204530" y="107156"/>
          <a:ext cx="2082800" cy="1123950"/>
        </a:xfrm>
        <a:prstGeom prst="rect">
          <a:avLst/>
        </a:prstGeom>
      </xdr:spPr>
    </xdr:pic>
    <xdr:clientData/>
  </xdr:twoCellAnchor>
  <xdr:twoCellAnchor>
    <xdr:from>
      <xdr:col>12</xdr:col>
      <xdr:colOff>1071562</xdr:colOff>
      <xdr:row>0</xdr:row>
      <xdr:rowOff>142875</xdr:rowOff>
    </xdr:from>
    <xdr:to>
      <xdr:col>14</xdr:col>
      <xdr:colOff>202405</xdr:colOff>
      <xdr:row>0</xdr:row>
      <xdr:rowOff>1262063</xdr:rowOff>
    </xdr:to>
    <xdr:sp macro="" textlink="">
      <xdr:nvSpPr>
        <xdr:cNvPr id="8" name="Textfeld 7"/>
        <xdr:cNvSpPr txBox="1"/>
      </xdr:nvSpPr>
      <xdr:spPr>
        <a:xfrm>
          <a:off x="17323593" y="142875"/>
          <a:ext cx="2714625" cy="11191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chemeClr val="accent1">
                  <a:lumMod val="50000"/>
                </a:schemeClr>
              </a:solidFill>
              <a:effectLst/>
              <a:latin typeface="Arial" panose="020B0604020202020204" pitchFamily="34" charset="0"/>
              <a:ea typeface="+mn-ea"/>
              <a:cs typeface="Arial" panose="020B0604020202020204" pitchFamily="34" charset="0"/>
            </a:rPr>
            <a:t>Hessen Mobil</a:t>
          </a:r>
          <a:endParaRPr lang="de-DE" sz="1100">
            <a:solidFill>
              <a:schemeClr val="accent1">
                <a:lumMod val="50000"/>
              </a:schemeClr>
            </a:solidFill>
            <a:effectLst/>
            <a:latin typeface="Arial" panose="020B0604020202020204" pitchFamily="34" charset="0"/>
            <a:ea typeface="+mn-ea"/>
            <a:cs typeface="Arial" panose="020B0604020202020204" pitchFamily="34" charset="0"/>
          </a:endParaRPr>
        </a:p>
        <a:p>
          <a:pPr algn="ctr"/>
          <a:r>
            <a:rPr lang="de-DE" sz="1100" b="1">
              <a:solidFill>
                <a:schemeClr val="accent1">
                  <a:lumMod val="50000"/>
                </a:schemeClr>
              </a:solidFill>
              <a:effectLst/>
              <a:latin typeface="Arial" panose="020B0604020202020204" pitchFamily="34" charset="0"/>
              <a:ea typeface="+mn-ea"/>
              <a:cs typeface="Arial" panose="020B0604020202020204" pitchFamily="34" charset="0"/>
            </a:rPr>
            <a:t>Straßen- und Verkehrsmanagement</a:t>
          </a:r>
          <a:endParaRPr lang="de-DE" sz="1100">
            <a:solidFill>
              <a:schemeClr val="accent1">
                <a:lumMod val="50000"/>
              </a:schemeClr>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O201"/>
  <sheetViews>
    <sheetView showGridLines="0" zoomScale="80" zoomScaleNormal="80" workbookViewId="0">
      <pane ySplit="5" topLeftCell="A6" activePane="bottomLeft" state="frozen"/>
      <selection pane="bottomLeft" activeCell="B1" sqref="B1:N1"/>
    </sheetView>
  </sheetViews>
  <sheetFormatPr baseColWidth="10" defaultColWidth="11.42578125" defaultRowHeight="15" x14ac:dyDescent="0.25"/>
  <cols>
    <col min="1" max="1" width="5.85546875" style="1" customWidth="1"/>
    <col min="2" max="2" width="7.7109375" style="18" customWidth="1"/>
    <col min="3" max="3" width="14.28515625" style="39" customWidth="1"/>
    <col min="4" max="4" width="27.28515625" style="39" customWidth="1"/>
    <col min="5" max="5" width="5.7109375" style="1" customWidth="1"/>
    <col min="6" max="6" width="5.5703125" style="1" customWidth="1"/>
    <col min="7" max="7" width="5.7109375" style="1" customWidth="1"/>
    <col min="8" max="8" width="5.5703125" style="1" customWidth="1"/>
    <col min="9" max="9" width="88.7109375" style="14" customWidth="1"/>
    <col min="10" max="10" width="15.28515625" style="28" customWidth="1"/>
    <col min="11" max="11" width="42" style="28" customWidth="1"/>
    <col min="12" max="12" width="20" style="28" customWidth="1"/>
    <col min="13" max="13" width="23.5703125" style="28" customWidth="1"/>
    <col min="14" max="14" width="30.140625" style="26" customWidth="1"/>
    <col min="15" max="15" width="36.28515625" style="1" customWidth="1"/>
    <col min="16" max="16384" width="11.42578125" style="1"/>
  </cols>
  <sheetData>
    <row r="1" spans="2:15" ht="112.5" customHeight="1" thickBot="1" x14ac:dyDescent="0.3">
      <c r="B1" s="140" t="s">
        <v>156</v>
      </c>
      <c r="C1" s="132"/>
      <c r="D1" s="132"/>
      <c r="E1" s="132"/>
      <c r="F1" s="132"/>
      <c r="G1" s="132"/>
      <c r="H1" s="132"/>
      <c r="I1" s="132"/>
      <c r="J1" s="132"/>
      <c r="K1" s="132"/>
      <c r="L1" s="132"/>
      <c r="M1" s="132"/>
      <c r="N1" s="132"/>
    </row>
    <row r="2" spans="2:15" ht="36" customHeight="1" thickBot="1" x14ac:dyDescent="0.3">
      <c r="B2" s="11" t="s">
        <v>5</v>
      </c>
      <c r="C2" s="40"/>
      <c r="D2" s="38"/>
      <c r="E2" s="12"/>
      <c r="F2" s="12"/>
      <c r="G2" s="12"/>
      <c r="H2" s="12"/>
      <c r="I2" s="109"/>
      <c r="J2" s="110"/>
      <c r="K2" s="110"/>
      <c r="L2" s="110"/>
      <c r="M2" s="110"/>
      <c r="N2" s="111"/>
      <c r="O2" s="112"/>
    </row>
    <row r="3" spans="2:15" s="21" customFormat="1" ht="36" customHeight="1" thickBot="1" x14ac:dyDescent="0.3">
      <c r="B3" s="148" t="s">
        <v>214</v>
      </c>
      <c r="C3" s="149"/>
      <c r="D3" s="149"/>
      <c r="E3" s="149"/>
      <c r="F3" s="149"/>
      <c r="G3" s="113"/>
      <c r="H3" s="114"/>
      <c r="I3" s="118"/>
      <c r="J3" s="119"/>
      <c r="K3" s="119"/>
      <c r="L3" s="119"/>
      <c r="M3" s="119"/>
      <c r="N3" s="120"/>
      <c r="O3" s="121"/>
    </row>
    <row r="4" spans="2:15" ht="35.25" customHeight="1" x14ac:dyDescent="0.25">
      <c r="B4" s="22" t="s">
        <v>118</v>
      </c>
      <c r="C4" s="19" t="s">
        <v>126</v>
      </c>
      <c r="D4" s="16" t="s">
        <v>0</v>
      </c>
      <c r="E4" s="16" t="s">
        <v>1</v>
      </c>
      <c r="F4" s="16" t="s">
        <v>2</v>
      </c>
      <c r="G4" s="16" t="s">
        <v>3</v>
      </c>
      <c r="H4" s="16" t="s">
        <v>4</v>
      </c>
      <c r="I4" s="146" t="s">
        <v>123</v>
      </c>
      <c r="J4" s="144" t="s">
        <v>41</v>
      </c>
      <c r="K4" s="145"/>
      <c r="L4" s="145"/>
      <c r="M4" s="145"/>
      <c r="N4" s="145"/>
      <c r="O4" s="27"/>
    </row>
    <row r="5" spans="2:15" ht="45.75" thickBot="1" x14ac:dyDescent="0.3">
      <c r="B5" s="23"/>
      <c r="C5" s="20" t="s">
        <v>124</v>
      </c>
      <c r="D5" s="17" t="s">
        <v>125</v>
      </c>
      <c r="E5" s="141" t="s">
        <v>122</v>
      </c>
      <c r="F5" s="142"/>
      <c r="G5" s="142"/>
      <c r="H5" s="143"/>
      <c r="I5" s="147"/>
      <c r="J5" s="17" t="s">
        <v>121</v>
      </c>
      <c r="K5" s="17" t="s">
        <v>40</v>
      </c>
      <c r="L5" s="100" t="s">
        <v>37</v>
      </c>
      <c r="M5" s="100" t="s">
        <v>213</v>
      </c>
      <c r="N5" s="64" t="s">
        <v>212</v>
      </c>
      <c r="O5" s="55" t="s">
        <v>128</v>
      </c>
    </row>
    <row r="6" spans="2:15" ht="26.25" customHeight="1" thickBot="1" x14ac:dyDescent="0.3">
      <c r="B6" s="33" t="str">
        <f>IF($C6="","",MAX($B$5:$B5)+1)</f>
        <v/>
      </c>
      <c r="C6" s="43"/>
      <c r="D6" s="44"/>
      <c r="E6" s="44" t="s">
        <v>120</v>
      </c>
      <c r="F6" s="44" t="s">
        <v>120</v>
      </c>
      <c r="G6" s="44" t="s">
        <v>120</v>
      </c>
      <c r="H6" s="44" t="s">
        <v>120</v>
      </c>
      <c r="I6" s="50"/>
      <c r="J6" s="134" t="s">
        <v>43</v>
      </c>
      <c r="K6" s="135"/>
      <c r="L6" s="135"/>
      <c r="M6" s="136"/>
      <c r="N6" s="65">
        <f>MIN(SUM(N7:N11),20)</f>
        <v>0</v>
      </c>
      <c r="O6" s="137"/>
    </row>
    <row r="7" spans="2:15" ht="26.25" customHeight="1" x14ac:dyDescent="0.25">
      <c r="B7" s="125"/>
      <c r="C7" s="126"/>
      <c r="D7" s="126"/>
      <c r="E7" s="126"/>
      <c r="F7" s="126"/>
      <c r="G7" s="126"/>
      <c r="H7" s="126"/>
      <c r="I7" s="127"/>
      <c r="J7" s="45" t="s">
        <v>119</v>
      </c>
      <c r="K7" s="29" t="str">
        <f>IF($J7="-AUSWAHL-","",VLOOKUP($J7,Wirkfaktoren_Komp.!$B$4:$H$54,2,FALSE))</f>
        <v/>
      </c>
      <c r="L7" s="30" t="str">
        <f>IF($J7="-AUSWAHL-","",VLOOKUP($J7,Wirkfaktoren_Komp.!$B$4:$I$54,8,FALSE))</f>
        <v/>
      </c>
      <c r="M7" s="115"/>
      <c r="N7" s="106" t="str">
        <f>IF(L7="","",SUM(L7:M7))</f>
        <v/>
      </c>
      <c r="O7" s="138"/>
    </row>
    <row r="8" spans="2:15" s="21" customFormat="1" ht="26.25" customHeight="1" x14ac:dyDescent="0.25">
      <c r="B8" s="128"/>
      <c r="C8" s="129"/>
      <c r="D8" s="129"/>
      <c r="E8" s="129"/>
      <c r="F8" s="129"/>
      <c r="G8" s="129"/>
      <c r="H8" s="129"/>
      <c r="I8" s="130"/>
      <c r="J8" s="46" t="s">
        <v>119</v>
      </c>
      <c r="K8" s="31" t="str">
        <f>IF($J8="-AUSWAHL-","",VLOOKUP($J8,Wirkfaktoren_Komp.!$B$4:$H$54,2,FALSE))</f>
        <v/>
      </c>
      <c r="L8" s="47" t="str">
        <f>IF($J8="-AUSWAHL-","",VLOOKUP($J8,Wirkfaktoren_Komp.!$B$4:$I$54,8,FALSE))</f>
        <v/>
      </c>
      <c r="M8" s="116"/>
      <c r="N8" s="108" t="str">
        <f t="shared" ref="N8:N11" si="0">IF(L8="","",SUM(L8:M8))</f>
        <v/>
      </c>
      <c r="O8" s="138"/>
    </row>
    <row r="9" spans="2:15" s="21" customFormat="1" ht="26.25" customHeight="1" x14ac:dyDescent="0.25">
      <c r="B9" s="128"/>
      <c r="C9" s="129"/>
      <c r="D9" s="129"/>
      <c r="E9" s="129"/>
      <c r="F9" s="129"/>
      <c r="G9" s="129"/>
      <c r="H9" s="129"/>
      <c r="I9" s="130"/>
      <c r="J9" s="46" t="s">
        <v>119</v>
      </c>
      <c r="K9" s="31" t="str">
        <f>IF($J9="-AUSWAHL-","",VLOOKUP($J9,Wirkfaktoren_Komp.!$B$4:$H$54,2,FALSE))</f>
        <v/>
      </c>
      <c r="L9" s="47" t="str">
        <f>IF($J9="-AUSWAHL-","",VLOOKUP($J9,Wirkfaktoren_Komp.!$B$4:$I$54,8,FALSE))</f>
        <v/>
      </c>
      <c r="M9" s="116"/>
      <c r="N9" s="108" t="str">
        <f t="shared" si="0"/>
        <v/>
      </c>
      <c r="O9" s="138"/>
    </row>
    <row r="10" spans="2:15" s="21" customFormat="1" ht="26.25" customHeight="1" x14ac:dyDescent="0.25">
      <c r="B10" s="128"/>
      <c r="C10" s="129"/>
      <c r="D10" s="129"/>
      <c r="E10" s="129"/>
      <c r="F10" s="129"/>
      <c r="G10" s="129"/>
      <c r="H10" s="129"/>
      <c r="I10" s="130"/>
      <c r="J10" s="46" t="s">
        <v>119</v>
      </c>
      <c r="K10" s="31" t="str">
        <f>IF($J10="-AUSWAHL-","",VLOOKUP($J10,Wirkfaktoren_Komp.!$B$4:$H$54,2,FALSE))</f>
        <v/>
      </c>
      <c r="L10" s="47" t="str">
        <f>IF($J10="-AUSWAHL-","",VLOOKUP($J10,Wirkfaktoren_Komp.!$B$4:$I$54,8,FALSE))</f>
        <v/>
      </c>
      <c r="M10" s="116"/>
      <c r="N10" s="108" t="str">
        <f t="shared" si="0"/>
        <v/>
      </c>
      <c r="O10" s="138"/>
    </row>
    <row r="11" spans="2:15" ht="26.25" customHeight="1" thickBot="1" x14ac:dyDescent="0.3">
      <c r="B11" s="131"/>
      <c r="C11" s="132"/>
      <c r="D11" s="132"/>
      <c r="E11" s="132"/>
      <c r="F11" s="132"/>
      <c r="G11" s="132"/>
      <c r="H11" s="132"/>
      <c r="I11" s="133"/>
      <c r="J11" s="48" t="s">
        <v>119</v>
      </c>
      <c r="K11" s="32" t="str">
        <f>IF($J11="-AUSWAHL-","",VLOOKUP($J11,Wirkfaktoren_Komp.!$B$4:$H$54,2,FALSE))</f>
        <v/>
      </c>
      <c r="L11" s="49" t="str">
        <f>IF($J11="-AUSWAHL-","",VLOOKUP($J11,Wirkfaktoren_Komp.!$B$4:$I$54,8,FALSE))</f>
        <v/>
      </c>
      <c r="M11" s="117"/>
      <c r="N11" s="107" t="str">
        <f t="shared" si="0"/>
        <v/>
      </c>
      <c r="O11" s="139"/>
    </row>
    <row r="12" spans="2:15" ht="26.25" customHeight="1" thickBot="1" x14ac:dyDescent="0.3">
      <c r="B12" s="33" t="str">
        <f>IF($C12="","",MAX($B$5:$B11)+1)</f>
        <v/>
      </c>
      <c r="C12" s="43"/>
      <c r="D12" s="44"/>
      <c r="E12" s="44" t="s">
        <v>120</v>
      </c>
      <c r="F12" s="44" t="s">
        <v>120</v>
      </c>
      <c r="G12" s="44" t="s">
        <v>120</v>
      </c>
      <c r="H12" s="44" t="s">
        <v>120</v>
      </c>
      <c r="I12" s="50"/>
      <c r="J12" s="134" t="s">
        <v>43</v>
      </c>
      <c r="K12" s="135"/>
      <c r="L12" s="135"/>
      <c r="M12" s="136"/>
      <c r="N12" s="65">
        <f>MIN(SUM(N13:N17),20)</f>
        <v>0</v>
      </c>
      <c r="O12" s="137"/>
    </row>
    <row r="13" spans="2:15" ht="26.25" customHeight="1" x14ac:dyDescent="0.25">
      <c r="B13" s="125"/>
      <c r="C13" s="126"/>
      <c r="D13" s="126"/>
      <c r="E13" s="126"/>
      <c r="F13" s="126"/>
      <c r="G13" s="126"/>
      <c r="H13" s="126"/>
      <c r="I13" s="127"/>
      <c r="J13" s="45" t="s">
        <v>119</v>
      </c>
      <c r="K13" s="29" t="str">
        <f>IF($J13="-AUSWAHL-","",VLOOKUP($J13,Wirkfaktoren_Komp.!$B$4:$H$54,2,FALSE))</f>
        <v/>
      </c>
      <c r="L13" s="30" t="str">
        <f>IF($J13="-AUSWAHL-","",VLOOKUP($J13,Wirkfaktoren_Komp.!$B$4:$I$54,8,FALSE))</f>
        <v/>
      </c>
      <c r="M13" s="115"/>
      <c r="N13" s="106" t="str">
        <f>IF(L13="","",SUM(L13:M13))</f>
        <v/>
      </c>
      <c r="O13" s="138"/>
    </row>
    <row r="14" spans="2:15" ht="26.25" customHeight="1" x14ac:dyDescent="0.25">
      <c r="B14" s="128"/>
      <c r="C14" s="129"/>
      <c r="D14" s="129"/>
      <c r="E14" s="129"/>
      <c r="F14" s="129"/>
      <c r="G14" s="129"/>
      <c r="H14" s="129"/>
      <c r="I14" s="130"/>
      <c r="J14" s="46" t="s">
        <v>119</v>
      </c>
      <c r="K14" s="31" t="str">
        <f>IF($J14="-AUSWAHL-","",VLOOKUP($J14,Wirkfaktoren_Komp.!$B$4:$H$54,2,FALSE))</f>
        <v/>
      </c>
      <c r="L14" s="47" t="str">
        <f>IF($J14="-AUSWAHL-","",VLOOKUP($J14,Wirkfaktoren_Komp.!$B$4:$I$54,8,FALSE))</f>
        <v/>
      </c>
      <c r="M14" s="116"/>
      <c r="N14" s="108" t="str">
        <f t="shared" ref="N14:N17" si="1">IF(L14="","",SUM(L14:M14))</f>
        <v/>
      </c>
      <c r="O14" s="138"/>
    </row>
    <row r="15" spans="2:15" ht="26.25" customHeight="1" x14ac:dyDescent="0.25">
      <c r="B15" s="128"/>
      <c r="C15" s="129"/>
      <c r="D15" s="129"/>
      <c r="E15" s="129"/>
      <c r="F15" s="129"/>
      <c r="G15" s="129"/>
      <c r="H15" s="129"/>
      <c r="I15" s="130"/>
      <c r="J15" s="46" t="s">
        <v>119</v>
      </c>
      <c r="K15" s="31" t="str">
        <f>IF($J15="-AUSWAHL-","",VLOOKUP($J15,Wirkfaktoren_Komp.!$B$4:$H$54,2,FALSE))</f>
        <v/>
      </c>
      <c r="L15" s="47" t="str">
        <f>IF($J15="-AUSWAHL-","",VLOOKUP($J15,Wirkfaktoren_Komp.!$B$4:$I$54,8,FALSE))</f>
        <v/>
      </c>
      <c r="M15" s="116"/>
      <c r="N15" s="108" t="str">
        <f t="shared" si="1"/>
        <v/>
      </c>
      <c r="O15" s="138"/>
    </row>
    <row r="16" spans="2:15" ht="26.25" customHeight="1" x14ac:dyDescent="0.25">
      <c r="B16" s="128"/>
      <c r="C16" s="129"/>
      <c r="D16" s="129"/>
      <c r="E16" s="129"/>
      <c r="F16" s="129"/>
      <c r="G16" s="129"/>
      <c r="H16" s="129"/>
      <c r="I16" s="130"/>
      <c r="J16" s="46" t="s">
        <v>119</v>
      </c>
      <c r="K16" s="31" t="str">
        <f>IF($J16="-AUSWAHL-","",VLOOKUP($J16,Wirkfaktoren_Komp.!$B$4:$H$54,2,FALSE))</f>
        <v/>
      </c>
      <c r="L16" s="47" t="str">
        <f>IF($J16="-AUSWAHL-","",VLOOKUP($J16,Wirkfaktoren_Komp.!$B$4:$I$54,8,FALSE))</f>
        <v/>
      </c>
      <c r="M16" s="116"/>
      <c r="N16" s="108" t="str">
        <f t="shared" si="1"/>
        <v/>
      </c>
      <c r="O16" s="138"/>
    </row>
    <row r="17" spans="2:15" ht="26.25" customHeight="1" thickBot="1" x14ac:dyDescent="0.3">
      <c r="B17" s="131"/>
      <c r="C17" s="132"/>
      <c r="D17" s="132"/>
      <c r="E17" s="132"/>
      <c r="F17" s="132"/>
      <c r="G17" s="132"/>
      <c r="H17" s="132"/>
      <c r="I17" s="133"/>
      <c r="J17" s="48" t="s">
        <v>119</v>
      </c>
      <c r="K17" s="32" t="str">
        <f>IF($J17="-AUSWAHL-","",VLOOKUP($J17,Wirkfaktoren_Komp.!$B$4:$H$54,2,FALSE))</f>
        <v/>
      </c>
      <c r="L17" s="49" t="str">
        <f>IF($J17="-AUSWAHL-","",VLOOKUP($J17,Wirkfaktoren_Komp.!$B$4:$I$54,8,FALSE))</f>
        <v/>
      </c>
      <c r="M17" s="117"/>
      <c r="N17" s="107" t="str">
        <f t="shared" si="1"/>
        <v/>
      </c>
      <c r="O17" s="139"/>
    </row>
    <row r="18" spans="2:15" ht="26.25" customHeight="1" thickBot="1" x14ac:dyDescent="0.3">
      <c r="B18" s="33" t="str">
        <f>IF($C18="","",MAX($B$5:$B17)+1)</f>
        <v/>
      </c>
      <c r="C18" s="43"/>
      <c r="D18" s="44"/>
      <c r="E18" s="44" t="s">
        <v>120</v>
      </c>
      <c r="F18" s="44" t="s">
        <v>120</v>
      </c>
      <c r="G18" s="44" t="s">
        <v>120</v>
      </c>
      <c r="H18" s="44" t="s">
        <v>120</v>
      </c>
      <c r="I18" s="50"/>
      <c r="J18" s="134" t="s">
        <v>43</v>
      </c>
      <c r="K18" s="135"/>
      <c r="L18" s="135"/>
      <c r="M18" s="136"/>
      <c r="N18" s="65">
        <f>MIN(SUM(N19:N23),20)</f>
        <v>0</v>
      </c>
      <c r="O18" s="137"/>
    </row>
    <row r="19" spans="2:15" ht="26.25" customHeight="1" x14ac:dyDescent="0.25">
      <c r="B19" s="125"/>
      <c r="C19" s="126"/>
      <c r="D19" s="126"/>
      <c r="E19" s="126"/>
      <c r="F19" s="126"/>
      <c r="G19" s="126"/>
      <c r="H19" s="126"/>
      <c r="I19" s="127"/>
      <c r="J19" s="45" t="s">
        <v>119</v>
      </c>
      <c r="K19" s="29" t="str">
        <f>IF($J19="-AUSWAHL-","",VLOOKUP($J19,Wirkfaktoren_Komp.!$B$4:$H$54,2,FALSE))</f>
        <v/>
      </c>
      <c r="L19" s="30" t="str">
        <f>IF($J19="-AUSWAHL-","",VLOOKUP($J19,Wirkfaktoren_Komp.!$B$4:$I$54,8,FALSE))</f>
        <v/>
      </c>
      <c r="M19" s="115"/>
      <c r="N19" s="106" t="str">
        <f>IF(L19="","",SUM(L19:M19))</f>
        <v/>
      </c>
      <c r="O19" s="138"/>
    </row>
    <row r="20" spans="2:15" ht="26.25" customHeight="1" x14ac:dyDescent="0.25">
      <c r="B20" s="128"/>
      <c r="C20" s="129"/>
      <c r="D20" s="129"/>
      <c r="E20" s="129"/>
      <c r="F20" s="129"/>
      <c r="G20" s="129"/>
      <c r="H20" s="129"/>
      <c r="I20" s="130"/>
      <c r="J20" s="46" t="s">
        <v>119</v>
      </c>
      <c r="K20" s="31" t="str">
        <f>IF($J20="-AUSWAHL-","",VLOOKUP($J20,Wirkfaktoren_Komp.!$B$4:$H$54,2,FALSE))</f>
        <v/>
      </c>
      <c r="L20" s="47" t="str">
        <f>IF($J20="-AUSWAHL-","",VLOOKUP($J20,Wirkfaktoren_Komp.!$B$4:$I$54,8,FALSE))</f>
        <v/>
      </c>
      <c r="M20" s="116"/>
      <c r="N20" s="108" t="str">
        <f t="shared" ref="N20:N23" si="2">IF(L20="","",SUM(L20:M20))</f>
        <v/>
      </c>
      <c r="O20" s="138"/>
    </row>
    <row r="21" spans="2:15" ht="26.25" customHeight="1" x14ac:dyDescent="0.25">
      <c r="B21" s="128"/>
      <c r="C21" s="129"/>
      <c r="D21" s="129"/>
      <c r="E21" s="129"/>
      <c r="F21" s="129"/>
      <c r="G21" s="129"/>
      <c r="H21" s="129"/>
      <c r="I21" s="130"/>
      <c r="J21" s="46" t="s">
        <v>119</v>
      </c>
      <c r="K21" s="31" t="str">
        <f>IF($J21="-AUSWAHL-","",VLOOKUP($J21,Wirkfaktoren_Komp.!$B$4:$H$54,2,FALSE))</f>
        <v/>
      </c>
      <c r="L21" s="47" t="str">
        <f>IF($J21="-AUSWAHL-","",VLOOKUP($J21,Wirkfaktoren_Komp.!$B$4:$I$54,8,FALSE))</f>
        <v/>
      </c>
      <c r="M21" s="116"/>
      <c r="N21" s="108" t="str">
        <f t="shared" si="2"/>
        <v/>
      </c>
      <c r="O21" s="138"/>
    </row>
    <row r="22" spans="2:15" ht="26.25" customHeight="1" x14ac:dyDescent="0.25">
      <c r="B22" s="128"/>
      <c r="C22" s="129"/>
      <c r="D22" s="129"/>
      <c r="E22" s="129"/>
      <c r="F22" s="129"/>
      <c r="G22" s="129"/>
      <c r="H22" s="129"/>
      <c r="I22" s="130"/>
      <c r="J22" s="46" t="s">
        <v>119</v>
      </c>
      <c r="K22" s="31" t="str">
        <f>IF($J22="-AUSWAHL-","",VLOOKUP($J22,Wirkfaktoren_Komp.!$B$4:$H$54,2,FALSE))</f>
        <v/>
      </c>
      <c r="L22" s="47" t="str">
        <f>IF($J22="-AUSWAHL-","",VLOOKUP($J22,Wirkfaktoren_Komp.!$B$4:$I$54,8,FALSE))</f>
        <v/>
      </c>
      <c r="M22" s="116"/>
      <c r="N22" s="108" t="str">
        <f t="shared" si="2"/>
        <v/>
      </c>
      <c r="O22" s="138"/>
    </row>
    <row r="23" spans="2:15" ht="26.25" customHeight="1" thickBot="1" x14ac:dyDescent="0.3">
      <c r="B23" s="131"/>
      <c r="C23" s="132"/>
      <c r="D23" s="132"/>
      <c r="E23" s="132"/>
      <c r="F23" s="132"/>
      <c r="G23" s="132"/>
      <c r="H23" s="132"/>
      <c r="I23" s="133"/>
      <c r="J23" s="48" t="s">
        <v>119</v>
      </c>
      <c r="K23" s="32" t="str">
        <f>IF($J23="-AUSWAHL-","",VLOOKUP($J23,Wirkfaktoren_Komp.!$B$4:$H$54,2,FALSE))</f>
        <v/>
      </c>
      <c r="L23" s="49" t="str">
        <f>IF($J23="-AUSWAHL-","",VLOOKUP($J23,Wirkfaktoren_Komp.!$B$4:$I$54,8,FALSE))</f>
        <v/>
      </c>
      <c r="M23" s="117"/>
      <c r="N23" s="107" t="str">
        <f t="shared" si="2"/>
        <v/>
      </c>
      <c r="O23" s="139"/>
    </row>
    <row r="24" spans="2:15" ht="26.25" customHeight="1" thickBot="1" x14ac:dyDescent="0.3">
      <c r="B24" s="33" t="str">
        <f>IF($C24="","",MAX($B$5:$B23)+1)</f>
        <v/>
      </c>
      <c r="C24" s="43"/>
      <c r="D24" s="44"/>
      <c r="E24" s="44" t="s">
        <v>120</v>
      </c>
      <c r="F24" s="44" t="s">
        <v>120</v>
      </c>
      <c r="G24" s="44" t="s">
        <v>120</v>
      </c>
      <c r="H24" s="44" t="s">
        <v>120</v>
      </c>
      <c r="I24" s="50"/>
      <c r="J24" s="134" t="s">
        <v>43</v>
      </c>
      <c r="K24" s="135"/>
      <c r="L24" s="135"/>
      <c r="M24" s="136"/>
      <c r="N24" s="65">
        <f>MIN(SUM(N25:N29),20)</f>
        <v>0</v>
      </c>
      <c r="O24" s="137"/>
    </row>
    <row r="25" spans="2:15" ht="26.25" customHeight="1" x14ac:dyDescent="0.25">
      <c r="B25" s="125"/>
      <c r="C25" s="126"/>
      <c r="D25" s="126"/>
      <c r="E25" s="126"/>
      <c r="F25" s="126"/>
      <c r="G25" s="126"/>
      <c r="H25" s="126"/>
      <c r="I25" s="127"/>
      <c r="J25" s="45" t="s">
        <v>119</v>
      </c>
      <c r="K25" s="29" t="str">
        <f>IF($J25="-AUSWAHL-","",VLOOKUP($J25,Wirkfaktoren_Komp.!$B$4:$H$54,2,FALSE))</f>
        <v/>
      </c>
      <c r="L25" s="30" t="str">
        <f>IF($J25="-AUSWAHL-","",VLOOKUP($J25,Wirkfaktoren_Komp.!$B$4:$I$54,8,FALSE))</f>
        <v/>
      </c>
      <c r="M25" s="115"/>
      <c r="N25" s="106" t="str">
        <f>IF(L25="","",SUM(L25:M25))</f>
        <v/>
      </c>
      <c r="O25" s="138"/>
    </row>
    <row r="26" spans="2:15" ht="26.25" customHeight="1" x14ac:dyDescent="0.25">
      <c r="B26" s="128"/>
      <c r="C26" s="129"/>
      <c r="D26" s="129"/>
      <c r="E26" s="129"/>
      <c r="F26" s="129"/>
      <c r="G26" s="129"/>
      <c r="H26" s="129"/>
      <c r="I26" s="130"/>
      <c r="J26" s="46" t="s">
        <v>119</v>
      </c>
      <c r="K26" s="31" t="str">
        <f>IF($J26="-AUSWAHL-","",VLOOKUP($J26,Wirkfaktoren_Komp.!$B$4:$H$54,2,FALSE))</f>
        <v/>
      </c>
      <c r="L26" s="47" t="str">
        <f>IF($J26="-AUSWAHL-","",VLOOKUP($J26,Wirkfaktoren_Komp.!$B$4:$I$54,8,FALSE))</f>
        <v/>
      </c>
      <c r="M26" s="116"/>
      <c r="N26" s="108" t="str">
        <f t="shared" ref="N26:N29" si="3">IF(L26="","",SUM(L26:M26))</f>
        <v/>
      </c>
      <c r="O26" s="138"/>
    </row>
    <row r="27" spans="2:15" ht="26.25" customHeight="1" x14ac:dyDescent="0.25">
      <c r="B27" s="128"/>
      <c r="C27" s="129"/>
      <c r="D27" s="129"/>
      <c r="E27" s="129"/>
      <c r="F27" s="129"/>
      <c r="G27" s="129"/>
      <c r="H27" s="129"/>
      <c r="I27" s="130"/>
      <c r="J27" s="46" t="s">
        <v>119</v>
      </c>
      <c r="K27" s="31" t="str">
        <f>IF($J27="-AUSWAHL-","",VLOOKUP($J27,Wirkfaktoren_Komp.!$B$4:$H$54,2,FALSE))</f>
        <v/>
      </c>
      <c r="L27" s="47" t="str">
        <f>IF($J27="-AUSWAHL-","",VLOOKUP($J27,Wirkfaktoren_Komp.!$B$4:$I$54,8,FALSE))</f>
        <v/>
      </c>
      <c r="M27" s="116"/>
      <c r="N27" s="108" t="str">
        <f t="shared" si="3"/>
        <v/>
      </c>
      <c r="O27" s="138"/>
    </row>
    <row r="28" spans="2:15" ht="26.25" customHeight="1" x14ac:dyDescent="0.25">
      <c r="B28" s="128"/>
      <c r="C28" s="129"/>
      <c r="D28" s="129"/>
      <c r="E28" s="129"/>
      <c r="F28" s="129"/>
      <c r="G28" s="129"/>
      <c r="H28" s="129"/>
      <c r="I28" s="130"/>
      <c r="J28" s="46" t="s">
        <v>119</v>
      </c>
      <c r="K28" s="31" t="str">
        <f>IF($J28="-AUSWAHL-","",VLOOKUP($J28,Wirkfaktoren_Komp.!$B$4:$H$54,2,FALSE))</f>
        <v/>
      </c>
      <c r="L28" s="47" t="str">
        <f>IF($J28="-AUSWAHL-","",VLOOKUP($J28,Wirkfaktoren_Komp.!$B$4:$I$54,8,FALSE))</f>
        <v/>
      </c>
      <c r="M28" s="116"/>
      <c r="N28" s="108" t="str">
        <f t="shared" si="3"/>
        <v/>
      </c>
      <c r="O28" s="138"/>
    </row>
    <row r="29" spans="2:15" ht="26.25" customHeight="1" thickBot="1" x14ac:dyDescent="0.3">
      <c r="B29" s="131"/>
      <c r="C29" s="132"/>
      <c r="D29" s="132"/>
      <c r="E29" s="132"/>
      <c r="F29" s="132"/>
      <c r="G29" s="132"/>
      <c r="H29" s="132"/>
      <c r="I29" s="133"/>
      <c r="J29" s="48" t="s">
        <v>119</v>
      </c>
      <c r="K29" s="32" t="str">
        <f>IF($J29="-AUSWAHL-","",VLOOKUP($J29,Wirkfaktoren_Komp.!$B$4:$H$54,2,FALSE))</f>
        <v/>
      </c>
      <c r="L29" s="49" t="str">
        <f>IF($J29="-AUSWAHL-","",VLOOKUP($J29,Wirkfaktoren_Komp.!$B$4:$I$54,8,FALSE))</f>
        <v/>
      </c>
      <c r="M29" s="117"/>
      <c r="N29" s="107" t="str">
        <f t="shared" si="3"/>
        <v/>
      </c>
      <c r="O29" s="139"/>
    </row>
    <row r="30" spans="2:15" ht="26.25" customHeight="1" thickBot="1" x14ac:dyDescent="0.3">
      <c r="B30" s="33" t="str">
        <f>IF($C30="","",MAX($B$5:$B29)+1)</f>
        <v/>
      </c>
      <c r="C30" s="43"/>
      <c r="D30" s="44"/>
      <c r="E30" s="44" t="s">
        <v>120</v>
      </c>
      <c r="F30" s="44" t="s">
        <v>120</v>
      </c>
      <c r="G30" s="44" t="s">
        <v>120</v>
      </c>
      <c r="H30" s="44" t="s">
        <v>120</v>
      </c>
      <c r="I30" s="50"/>
      <c r="J30" s="134" t="s">
        <v>43</v>
      </c>
      <c r="K30" s="135"/>
      <c r="L30" s="135"/>
      <c r="M30" s="136"/>
      <c r="N30" s="65">
        <f>MIN(SUM(N31:N35),20)</f>
        <v>0</v>
      </c>
      <c r="O30" s="137"/>
    </row>
    <row r="31" spans="2:15" ht="26.25" customHeight="1" x14ac:dyDescent="0.25">
      <c r="B31" s="125"/>
      <c r="C31" s="126"/>
      <c r="D31" s="126"/>
      <c r="E31" s="126"/>
      <c r="F31" s="126"/>
      <c r="G31" s="126"/>
      <c r="H31" s="126"/>
      <c r="I31" s="127"/>
      <c r="J31" s="45" t="s">
        <v>119</v>
      </c>
      <c r="K31" s="29" t="str">
        <f>IF($J31="-AUSWAHL-","",VLOOKUP($J31,Wirkfaktoren_Komp.!$B$4:$H$54,2,FALSE))</f>
        <v/>
      </c>
      <c r="L31" s="30" t="str">
        <f>IF($J31="-AUSWAHL-","",VLOOKUP($J31,Wirkfaktoren_Komp.!$B$4:$I$54,8,FALSE))</f>
        <v/>
      </c>
      <c r="M31" s="115"/>
      <c r="N31" s="106" t="str">
        <f>IF(L31="","",SUM(L31:M31))</f>
        <v/>
      </c>
      <c r="O31" s="138"/>
    </row>
    <row r="32" spans="2:15" ht="26.25" customHeight="1" x14ac:dyDescent="0.25">
      <c r="B32" s="128"/>
      <c r="C32" s="129"/>
      <c r="D32" s="129"/>
      <c r="E32" s="129"/>
      <c r="F32" s="129"/>
      <c r="G32" s="129"/>
      <c r="H32" s="129"/>
      <c r="I32" s="130"/>
      <c r="J32" s="46" t="s">
        <v>119</v>
      </c>
      <c r="K32" s="31" t="str">
        <f>IF($J32="-AUSWAHL-","",VLOOKUP($J32,Wirkfaktoren_Komp.!$B$4:$H$54,2,FALSE))</f>
        <v/>
      </c>
      <c r="L32" s="47" t="str">
        <f>IF($J32="-AUSWAHL-","",VLOOKUP($J32,Wirkfaktoren_Komp.!$B$4:$I$54,8,FALSE))</f>
        <v/>
      </c>
      <c r="M32" s="116"/>
      <c r="N32" s="108" t="str">
        <f t="shared" ref="N32:N35" si="4">IF(L32="","",SUM(L32:M32))</f>
        <v/>
      </c>
      <c r="O32" s="138"/>
    </row>
    <row r="33" spans="2:15" ht="26.25" customHeight="1" x14ac:dyDescent="0.25">
      <c r="B33" s="128"/>
      <c r="C33" s="129"/>
      <c r="D33" s="129"/>
      <c r="E33" s="129"/>
      <c r="F33" s="129"/>
      <c r="G33" s="129"/>
      <c r="H33" s="129"/>
      <c r="I33" s="130"/>
      <c r="J33" s="46" t="s">
        <v>119</v>
      </c>
      <c r="K33" s="31" t="str">
        <f>IF($J33="-AUSWAHL-","",VLOOKUP($J33,Wirkfaktoren_Komp.!$B$4:$H$54,2,FALSE))</f>
        <v/>
      </c>
      <c r="L33" s="47" t="str">
        <f>IF($J33="-AUSWAHL-","",VLOOKUP($J33,Wirkfaktoren_Komp.!$B$4:$I$54,8,FALSE))</f>
        <v/>
      </c>
      <c r="M33" s="116"/>
      <c r="N33" s="108" t="str">
        <f t="shared" si="4"/>
        <v/>
      </c>
      <c r="O33" s="138"/>
    </row>
    <row r="34" spans="2:15" ht="26.25" customHeight="1" x14ac:dyDescent="0.25">
      <c r="B34" s="128"/>
      <c r="C34" s="129"/>
      <c r="D34" s="129"/>
      <c r="E34" s="129"/>
      <c r="F34" s="129"/>
      <c r="G34" s="129"/>
      <c r="H34" s="129"/>
      <c r="I34" s="130"/>
      <c r="J34" s="46" t="s">
        <v>119</v>
      </c>
      <c r="K34" s="31" t="str">
        <f>IF($J34="-AUSWAHL-","",VLOOKUP($J34,Wirkfaktoren_Komp.!$B$4:$H$54,2,FALSE))</f>
        <v/>
      </c>
      <c r="L34" s="47" t="str">
        <f>IF($J34="-AUSWAHL-","",VLOOKUP($J34,Wirkfaktoren_Komp.!$B$4:$I$54,8,FALSE))</f>
        <v/>
      </c>
      <c r="M34" s="116"/>
      <c r="N34" s="108" t="str">
        <f t="shared" si="4"/>
        <v/>
      </c>
      <c r="O34" s="138"/>
    </row>
    <row r="35" spans="2:15" ht="26.25" customHeight="1" thickBot="1" x14ac:dyDescent="0.3">
      <c r="B35" s="131"/>
      <c r="C35" s="132"/>
      <c r="D35" s="132"/>
      <c r="E35" s="132"/>
      <c r="F35" s="132"/>
      <c r="G35" s="132"/>
      <c r="H35" s="132"/>
      <c r="I35" s="133"/>
      <c r="J35" s="48" t="s">
        <v>119</v>
      </c>
      <c r="K35" s="32" t="str">
        <f>IF($J35="-AUSWAHL-","",VLOOKUP($J35,Wirkfaktoren_Komp.!$B$4:$H$54,2,FALSE))</f>
        <v/>
      </c>
      <c r="L35" s="49" t="str">
        <f>IF($J35="-AUSWAHL-","",VLOOKUP($J35,Wirkfaktoren_Komp.!$B$4:$I$54,8,FALSE))</f>
        <v/>
      </c>
      <c r="M35" s="117"/>
      <c r="N35" s="107" t="str">
        <f t="shared" si="4"/>
        <v/>
      </c>
      <c r="O35" s="139"/>
    </row>
    <row r="36" spans="2:15" ht="26.25" customHeight="1" thickBot="1" x14ac:dyDescent="0.3">
      <c r="B36" s="33" t="str">
        <f>IF($C36="","",MAX($B$5:$B35)+1)</f>
        <v/>
      </c>
      <c r="C36" s="43"/>
      <c r="D36" s="44"/>
      <c r="E36" s="44" t="s">
        <v>120</v>
      </c>
      <c r="F36" s="44" t="s">
        <v>120</v>
      </c>
      <c r="G36" s="44" t="s">
        <v>120</v>
      </c>
      <c r="H36" s="44" t="s">
        <v>120</v>
      </c>
      <c r="I36" s="50"/>
      <c r="J36" s="134" t="s">
        <v>43</v>
      </c>
      <c r="K36" s="135"/>
      <c r="L36" s="135"/>
      <c r="M36" s="136"/>
      <c r="N36" s="65">
        <f>MIN(SUM(N37:N41),20)</f>
        <v>0</v>
      </c>
      <c r="O36" s="137"/>
    </row>
    <row r="37" spans="2:15" ht="26.25" customHeight="1" x14ac:dyDescent="0.25">
      <c r="B37" s="125"/>
      <c r="C37" s="126"/>
      <c r="D37" s="126"/>
      <c r="E37" s="126"/>
      <c r="F37" s="126"/>
      <c r="G37" s="126"/>
      <c r="H37" s="126"/>
      <c r="I37" s="127"/>
      <c r="J37" s="45" t="s">
        <v>119</v>
      </c>
      <c r="K37" s="29" t="str">
        <f>IF($J37="-AUSWAHL-","",VLOOKUP($J37,Wirkfaktoren_Komp.!$B$4:$H$54,2,FALSE))</f>
        <v/>
      </c>
      <c r="L37" s="30" t="str">
        <f>IF($J37="-AUSWAHL-","",VLOOKUP($J37,Wirkfaktoren_Komp.!$B$4:$I$54,8,FALSE))</f>
        <v/>
      </c>
      <c r="M37" s="115"/>
      <c r="N37" s="106" t="str">
        <f>IF(L37="","",SUM(L37:M37))</f>
        <v/>
      </c>
      <c r="O37" s="138"/>
    </row>
    <row r="38" spans="2:15" ht="26.25" customHeight="1" x14ac:dyDescent="0.25">
      <c r="B38" s="128"/>
      <c r="C38" s="129"/>
      <c r="D38" s="129"/>
      <c r="E38" s="129"/>
      <c r="F38" s="129"/>
      <c r="G38" s="129"/>
      <c r="H38" s="129"/>
      <c r="I38" s="130"/>
      <c r="J38" s="46" t="s">
        <v>119</v>
      </c>
      <c r="K38" s="31" t="str">
        <f>IF($J38="-AUSWAHL-","",VLOOKUP($J38,Wirkfaktoren_Komp.!$B$4:$H$54,2,FALSE))</f>
        <v/>
      </c>
      <c r="L38" s="47" t="str">
        <f>IF($J38="-AUSWAHL-","",VLOOKUP($J38,Wirkfaktoren_Komp.!$B$4:$I$54,8,FALSE))</f>
        <v/>
      </c>
      <c r="M38" s="116"/>
      <c r="N38" s="108" t="str">
        <f t="shared" ref="N38:N41" si="5">IF(L38="","",SUM(L38:M38))</f>
        <v/>
      </c>
      <c r="O38" s="138"/>
    </row>
    <row r="39" spans="2:15" ht="26.25" customHeight="1" x14ac:dyDescent="0.25">
      <c r="B39" s="128"/>
      <c r="C39" s="129"/>
      <c r="D39" s="129"/>
      <c r="E39" s="129"/>
      <c r="F39" s="129"/>
      <c r="G39" s="129"/>
      <c r="H39" s="129"/>
      <c r="I39" s="130"/>
      <c r="J39" s="46" t="s">
        <v>119</v>
      </c>
      <c r="K39" s="31" t="str">
        <f>IF($J39="-AUSWAHL-","",VLOOKUP($J39,Wirkfaktoren_Komp.!$B$4:$H$54,2,FALSE))</f>
        <v/>
      </c>
      <c r="L39" s="47" t="str">
        <f>IF($J39="-AUSWAHL-","",VLOOKUP($J39,Wirkfaktoren_Komp.!$B$4:$I$54,8,FALSE))</f>
        <v/>
      </c>
      <c r="M39" s="116"/>
      <c r="N39" s="108" t="str">
        <f t="shared" si="5"/>
        <v/>
      </c>
      <c r="O39" s="138"/>
    </row>
    <row r="40" spans="2:15" ht="26.25" customHeight="1" x14ac:dyDescent="0.25">
      <c r="B40" s="128"/>
      <c r="C40" s="129"/>
      <c r="D40" s="129"/>
      <c r="E40" s="129"/>
      <c r="F40" s="129"/>
      <c r="G40" s="129"/>
      <c r="H40" s="129"/>
      <c r="I40" s="130"/>
      <c r="J40" s="46" t="s">
        <v>119</v>
      </c>
      <c r="K40" s="31" t="str">
        <f>IF($J40="-AUSWAHL-","",VLOOKUP($J40,Wirkfaktoren_Komp.!$B$4:$H$54,2,FALSE))</f>
        <v/>
      </c>
      <c r="L40" s="47" t="str">
        <f>IF($J40="-AUSWAHL-","",VLOOKUP($J40,Wirkfaktoren_Komp.!$B$4:$I$54,8,FALSE))</f>
        <v/>
      </c>
      <c r="M40" s="116"/>
      <c r="N40" s="108" t="str">
        <f t="shared" si="5"/>
        <v/>
      </c>
      <c r="O40" s="138"/>
    </row>
    <row r="41" spans="2:15" ht="26.25" customHeight="1" thickBot="1" x14ac:dyDescent="0.3">
      <c r="B41" s="131"/>
      <c r="C41" s="132"/>
      <c r="D41" s="132"/>
      <c r="E41" s="132"/>
      <c r="F41" s="132"/>
      <c r="G41" s="132"/>
      <c r="H41" s="132"/>
      <c r="I41" s="133"/>
      <c r="J41" s="48" t="s">
        <v>119</v>
      </c>
      <c r="K41" s="32" t="str">
        <f>IF($J41="-AUSWAHL-","",VLOOKUP($J41,Wirkfaktoren_Komp.!$B$4:$H$54,2,FALSE))</f>
        <v/>
      </c>
      <c r="L41" s="49" t="str">
        <f>IF($J41="-AUSWAHL-","",VLOOKUP($J41,Wirkfaktoren_Komp.!$B$4:$I$54,8,FALSE))</f>
        <v/>
      </c>
      <c r="M41" s="117"/>
      <c r="N41" s="107" t="str">
        <f t="shared" si="5"/>
        <v/>
      </c>
      <c r="O41" s="139"/>
    </row>
    <row r="42" spans="2:15" ht="26.25" customHeight="1" thickBot="1" x14ac:dyDescent="0.3">
      <c r="B42" s="33" t="str">
        <f>IF($C42="","",MAX($B$5:$B41)+1)</f>
        <v/>
      </c>
      <c r="C42" s="43"/>
      <c r="D42" s="44"/>
      <c r="E42" s="44" t="s">
        <v>120</v>
      </c>
      <c r="F42" s="44" t="s">
        <v>120</v>
      </c>
      <c r="G42" s="44" t="s">
        <v>120</v>
      </c>
      <c r="H42" s="44" t="s">
        <v>120</v>
      </c>
      <c r="I42" s="50"/>
      <c r="J42" s="134" t="s">
        <v>43</v>
      </c>
      <c r="K42" s="135"/>
      <c r="L42" s="135"/>
      <c r="M42" s="136"/>
      <c r="N42" s="65">
        <f>MIN(SUM(N43:N47),20)</f>
        <v>0</v>
      </c>
      <c r="O42" s="137"/>
    </row>
    <row r="43" spans="2:15" ht="26.25" customHeight="1" x14ac:dyDescent="0.25">
      <c r="B43" s="125"/>
      <c r="C43" s="126"/>
      <c r="D43" s="126"/>
      <c r="E43" s="126"/>
      <c r="F43" s="126"/>
      <c r="G43" s="126"/>
      <c r="H43" s="126"/>
      <c r="I43" s="127"/>
      <c r="J43" s="45" t="s">
        <v>119</v>
      </c>
      <c r="K43" s="29" t="str">
        <f>IF($J43="-AUSWAHL-","",VLOOKUP($J43,Wirkfaktoren_Komp.!$B$4:$H$54,2,FALSE))</f>
        <v/>
      </c>
      <c r="L43" s="30" t="str">
        <f>IF($J43="-AUSWAHL-","",VLOOKUP($J43,Wirkfaktoren_Komp.!$B$4:$I$54,8,FALSE))</f>
        <v/>
      </c>
      <c r="M43" s="115"/>
      <c r="N43" s="106" t="str">
        <f>IF(L43="","",SUM(L43:M43))</f>
        <v/>
      </c>
      <c r="O43" s="138"/>
    </row>
    <row r="44" spans="2:15" ht="26.25" customHeight="1" x14ac:dyDescent="0.25">
      <c r="B44" s="128"/>
      <c r="C44" s="129"/>
      <c r="D44" s="129"/>
      <c r="E44" s="129"/>
      <c r="F44" s="129"/>
      <c r="G44" s="129"/>
      <c r="H44" s="129"/>
      <c r="I44" s="130"/>
      <c r="J44" s="46" t="s">
        <v>119</v>
      </c>
      <c r="K44" s="31" t="str">
        <f>IF($J44="-AUSWAHL-","",VLOOKUP($J44,Wirkfaktoren_Komp.!$B$4:$H$54,2,FALSE))</f>
        <v/>
      </c>
      <c r="L44" s="47" t="str">
        <f>IF($J44="-AUSWAHL-","",VLOOKUP($J44,Wirkfaktoren_Komp.!$B$4:$I$54,8,FALSE))</f>
        <v/>
      </c>
      <c r="M44" s="116"/>
      <c r="N44" s="108" t="str">
        <f t="shared" ref="N44:N47" si="6">IF(L44="","",SUM(L44:M44))</f>
        <v/>
      </c>
      <c r="O44" s="138"/>
    </row>
    <row r="45" spans="2:15" ht="26.25" customHeight="1" x14ac:dyDescent="0.25">
      <c r="B45" s="128"/>
      <c r="C45" s="129"/>
      <c r="D45" s="129"/>
      <c r="E45" s="129"/>
      <c r="F45" s="129"/>
      <c r="G45" s="129"/>
      <c r="H45" s="129"/>
      <c r="I45" s="130"/>
      <c r="J45" s="46" t="s">
        <v>119</v>
      </c>
      <c r="K45" s="31" t="str">
        <f>IF($J45="-AUSWAHL-","",VLOOKUP($J45,Wirkfaktoren_Komp.!$B$4:$H$54,2,FALSE))</f>
        <v/>
      </c>
      <c r="L45" s="47" t="str">
        <f>IF($J45="-AUSWAHL-","",VLOOKUP($J45,Wirkfaktoren_Komp.!$B$4:$I$54,8,FALSE))</f>
        <v/>
      </c>
      <c r="M45" s="116"/>
      <c r="N45" s="108" t="str">
        <f t="shared" si="6"/>
        <v/>
      </c>
      <c r="O45" s="138"/>
    </row>
    <row r="46" spans="2:15" ht="26.25" customHeight="1" x14ac:dyDescent="0.25">
      <c r="B46" s="128"/>
      <c r="C46" s="129"/>
      <c r="D46" s="129"/>
      <c r="E46" s="129"/>
      <c r="F46" s="129"/>
      <c r="G46" s="129"/>
      <c r="H46" s="129"/>
      <c r="I46" s="130"/>
      <c r="J46" s="46" t="s">
        <v>119</v>
      </c>
      <c r="K46" s="31" t="str">
        <f>IF($J46="-AUSWAHL-","",VLOOKUP($J46,Wirkfaktoren_Komp.!$B$4:$H$54,2,FALSE))</f>
        <v/>
      </c>
      <c r="L46" s="47" t="str">
        <f>IF($J46="-AUSWAHL-","",VLOOKUP($J46,Wirkfaktoren_Komp.!$B$4:$I$54,8,FALSE))</f>
        <v/>
      </c>
      <c r="M46" s="116"/>
      <c r="N46" s="108" t="str">
        <f t="shared" si="6"/>
        <v/>
      </c>
      <c r="O46" s="138"/>
    </row>
    <row r="47" spans="2:15" ht="26.25" customHeight="1" thickBot="1" x14ac:dyDescent="0.3">
      <c r="B47" s="131"/>
      <c r="C47" s="132"/>
      <c r="D47" s="132"/>
      <c r="E47" s="132"/>
      <c r="F47" s="132"/>
      <c r="G47" s="132"/>
      <c r="H47" s="132"/>
      <c r="I47" s="133"/>
      <c r="J47" s="48" t="s">
        <v>119</v>
      </c>
      <c r="K47" s="32" t="str">
        <f>IF($J47="-AUSWAHL-","",VLOOKUP($J47,Wirkfaktoren_Komp.!$B$4:$H$54,2,FALSE))</f>
        <v/>
      </c>
      <c r="L47" s="49" t="str">
        <f>IF($J47="-AUSWAHL-","",VLOOKUP($J47,Wirkfaktoren_Komp.!$B$4:$I$54,8,FALSE))</f>
        <v/>
      </c>
      <c r="M47" s="117"/>
      <c r="N47" s="107" t="str">
        <f t="shared" si="6"/>
        <v/>
      </c>
      <c r="O47" s="139"/>
    </row>
    <row r="48" spans="2:15" ht="26.25" customHeight="1" thickBot="1" x14ac:dyDescent="0.3">
      <c r="B48" s="33" t="str">
        <f>IF($C48="","",MAX($B$5:$B47)+1)</f>
        <v/>
      </c>
      <c r="C48" s="43"/>
      <c r="D48" s="44"/>
      <c r="E48" s="44" t="s">
        <v>120</v>
      </c>
      <c r="F48" s="44" t="s">
        <v>120</v>
      </c>
      <c r="G48" s="44" t="s">
        <v>120</v>
      </c>
      <c r="H48" s="44" t="s">
        <v>120</v>
      </c>
      <c r="I48" s="50"/>
      <c r="J48" s="134" t="s">
        <v>43</v>
      </c>
      <c r="K48" s="135"/>
      <c r="L48" s="135"/>
      <c r="M48" s="136"/>
      <c r="N48" s="65">
        <f>MIN(SUM(N49:N53),20)</f>
        <v>0</v>
      </c>
      <c r="O48" s="137"/>
    </row>
    <row r="49" spans="2:15" ht="26.25" customHeight="1" x14ac:dyDescent="0.25">
      <c r="B49" s="125"/>
      <c r="C49" s="126"/>
      <c r="D49" s="126"/>
      <c r="E49" s="126"/>
      <c r="F49" s="126"/>
      <c r="G49" s="126"/>
      <c r="H49" s="126"/>
      <c r="I49" s="127"/>
      <c r="J49" s="45" t="s">
        <v>119</v>
      </c>
      <c r="K49" s="29" t="str">
        <f>IF($J49="-AUSWAHL-","",VLOOKUP($J49,Wirkfaktoren_Komp.!$B$4:$H$54,2,FALSE))</f>
        <v/>
      </c>
      <c r="L49" s="30" t="str">
        <f>IF($J49="-AUSWAHL-","",VLOOKUP($J49,Wirkfaktoren_Komp.!$B$4:$I$54,8,FALSE))</f>
        <v/>
      </c>
      <c r="M49" s="115"/>
      <c r="N49" s="106" t="str">
        <f>IF(L49="","",SUM(L49:M49))</f>
        <v/>
      </c>
      <c r="O49" s="138"/>
    </row>
    <row r="50" spans="2:15" ht="26.25" customHeight="1" x14ac:dyDescent="0.25">
      <c r="B50" s="128"/>
      <c r="C50" s="129"/>
      <c r="D50" s="129"/>
      <c r="E50" s="129"/>
      <c r="F50" s="129"/>
      <c r="G50" s="129"/>
      <c r="H50" s="129"/>
      <c r="I50" s="130"/>
      <c r="J50" s="46" t="s">
        <v>119</v>
      </c>
      <c r="K50" s="31" t="str">
        <f>IF($J50="-AUSWAHL-","",VLOOKUP($J50,Wirkfaktoren_Komp.!$B$4:$H$54,2,FALSE))</f>
        <v/>
      </c>
      <c r="L50" s="47" t="str">
        <f>IF($J50="-AUSWAHL-","",VLOOKUP($J50,Wirkfaktoren_Komp.!$B$4:$I$54,8,FALSE))</f>
        <v/>
      </c>
      <c r="M50" s="116"/>
      <c r="N50" s="108" t="str">
        <f t="shared" ref="N50:N53" si="7">IF(L50="","",SUM(L50:M50))</f>
        <v/>
      </c>
      <c r="O50" s="138"/>
    </row>
    <row r="51" spans="2:15" ht="26.25" customHeight="1" x14ac:dyDescent="0.25">
      <c r="B51" s="128"/>
      <c r="C51" s="129"/>
      <c r="D51" s="129"/>
      <c r="E51" s="129"/>
      <c r="F51" s="129"/>
      <c r="G51" s="129"/>
      <c r="H51" s="129"/>
      <c r="I51" s="130"/>
      <c r="J51" s="46" t="s">
        <v>119</v>
      </c>
      <c r="K51" s="31" t="str">
        <f>IF($J51="-AUSWAHL-","",VLOOKUP($J51,Wirkfaktoren_Komp.!$B$4:$H$54,2,FALSE))</f>
        <v/>
      </c>
      <c r="L51" s="47" t="str">
        <f>IF($J51="-AUSWAHL-","",VLOOKUP($J51,Wirkfaktoren_Komp.!$B$4:$I$54,8,FALSE))</f>
        <v/>
      </c>
      <c r="M51" s="116"/>
      <c r="N51" s="108" t="str">
        <f t="shared" si="7"/>
        <v/>
      </c>
      <c r="O51" s="138"/>
    </row>
    <row r="52" spans="2:15" ht="26.25" customHeight="1" x14ac:dyDescent="0.25">
      <c r="B52" s="128"/>
      <c r="C52" s="129"/>
      <c r="D52" s="129"/>
      <c r="E52" s="129"/>
      <c r="F52" s="129"/>
      <c r="G52" s="129"/>
      <c r="H52" s="129"/>
      <c r="I52" s="130"/>
      <c r="J52" s="46" t="s">
        <v>119</v>
      </c>
      <c r="K52" s="31" t="str">
        <f>IF($J52="-AUSWAHL-","",VLOOKUP($J52,Wirkfaktoren_Komp.!$B$4:$H$54,2,FALSE))</f>
        <v/>
      </c>
      <c r="L52" s="47" t="str">
        <f>IF($J52="-AUSWAHL-","",VLOOKUP($J52,Wirkfaktoren_Komp.!$B$4:$I$54,8,FALSE))</f>
        <v/>
      </c>
      <c r="M52" s="116"/>
      <c r="N52" s="108" t="str">
        <f t="shared" si="7"/>
        <v/>
      </c>
      <c r="O52" s="138"/>
    </row>
    <row r="53" spans="2:15" ht="26.25" customHeight="1" thickBot="1" x14ac:dyDescent="0.3">
      <c r="B53" s="131"/>
      <c r="C53" s="132"/>
      <c r="D53" s="132"/>
      <c r="E53" s="132"/>
      <c r="F53" s="132"/>
      <c r="G53" s="132"/>
      <c r="H53" s="132"/>
      <c r="I53" s="133"/>
      <c r="J53" s="48" t="s">
        <v>119</v>
      </c>
      <c r="K53" s="32" t="str">
        <f>IF($J53="-AUSWAHL-","",VLOOKUP($J53,Wirkfaktoren_Komp.!$B$4:$H$54,2,FALSE))</f>
        <v/>
      </c>
      <c r="L53" s="49" t="str">
        <f>IF($J53="-AUSWAHL-","",VLOOKUP($J53,Wirkfaktoren_Komp.!$B$4:$I$54,8,FALSE))</f>
        <v/>
      </c>
      <c r="M53" s="117"/>
      <c r="N53" s="107" t="str">
        <f t="shared" si="7"/>
        <v/>
      </c>
      <c r="O53" s="139"/>
    </row>
    <row r="54" spans="2:15" ht="26.25" customHeight="1" thickBot="1" x14ac:dyDescent="0.3">
      <c r="B54" s="33" t="str">
        <f>IF($C54="","",MAX($B$5:$B53)+1)</f>
        <v/>
      </c>
      <c r="C54" s="43"/>
      <c r="D54" s="44"/>
      <c r="E54" s="44" t="s">
        <v>120</v>
      </c>
      <c r="F54" s="44" t="s">
        <v>120</v>
      </c>
      <c r="G54" s="44" t="s">
        <v>120</v>
      </c>
      <c r="H54" s="44" t="s">
        <v>120</v>
      </c>
      <c r="I54" s="50"/>
      <c r="J54" s="134" t="s">
        <v>43</v>
      </c>
      <c r="K54" s="135"/>
      <c r="L54" s="135"/>
      <c r="M54" s="136"/>
      <c r="N54" s="65">
        <f>MIN(SUM(N55:N59),20)</f>
        <v>0</v>
      </c>
      <c r="O54" s="137"/>
    </row>
    <row r="55" spans="2:15" ht="26.25" customHeight="1" x14ac:dyDescent="0.25">
      <c r="B55" s="125"/>
      <c r="C55" s="126"/>
      <c r="D55" s="126"/>
      <c r="E55" s="126"/>
      <c r="F55" s="126"/>
      <c r="G55" s="126"/>
      <c r="H55" s="126"/>
      <c r="I55" s="127"/>
      <c r="J55" s="45" t="s">
        <v>119</v>
      </c>
      <c r="K55" s="29" t="str">
        <f>IF($J55="-AUSWAHL-","",VLOOKUP($J55,Wirkfaktoren_Komp.!$B$4:$H$54,2,FALSE))</f>
        <v/>
      </c>
      <c r="L55" s="30" t="str">
        <f>IF($J55="-AUSWAHL-","",VLOOKUP($J55,Wirkfaktoren_Komp.!$B$4:$I$54,8,FALSE))</f>
        <v/>
      </c>
      <c r="M55" s="115"/>
      <c r="N55" s="106" t="str">
        <f>IF(L55="","",SUM(L55:M55))</f>
        <v/>
      </c>
      <c r="O55" s="138"/>
    </row>
    <row r="56" spans="2:15" ht="26.25" customHeight="1" x14ac:dyDescent="0.25">
      <c r="B56" s="128"/>
      <c r="C56" s="129"/>
      <c r="D56" s="129"/>
      <c r="E56" s="129"/>
      <c r="F56" s="129"/>
      <c r="G56" s="129"/>
      <c r="H56" s="129"/>
      <c r="I56" s="130"/>
      <c r="J56" s="46" t="s">
        <v>119</v>
      </c>
      <c r="K56" s="31" t="str">
        <f>IF($J56="-AUSWAHL-","",VLOOKUP($J56,Wirkfaktoren_Komp.!$B$4:$H$54,2,FALSE))</f>
        <v/>
      </c>
      <c r="L56" s="47" t="str">
        <f>IF($J56="-AUSWAHL-","",VLOOKUP($J56,Wirkfaktoren_Komp.!$B$4:$I$54,8,FALSE))</f>
        <v/>
      </c>
      <c r="M56" s="116"/>
      <c r="N56" s="108" t="str">
        <f t="shared" ref="N56:N59" si="8">IF(L56="","",SUM(L56:M56))</f>
        <v/>
      </c>
      <c r="O56" s="138"/>
    </row>
    <row r="57" spans="2:15" ht="26.25" customHeight="1" x14ac:dyDescent="0.25">
      <c r="B57" s="128"/>
      <c r="C57" s="129"/>
      <c r="D57" s="129"/>
      <c r="E57" s="129"/>
      <c r="F57" s="129"/>
      <c r="G57" s="129"/>
      <c r="H57" s="129"/>
      <c r="I57" s="130"/>
      <c r="J57" s="46" t="s">
        <v>119</v>
      </c>
      <c r="K57" s="31" t="str">
        <f>IF($J57="-AUSWAHL-","",VLOOKUP($J57,Wirkfaktoren_Komp.!$B$4:$H$54,2,FALSE))</f>
        <v/>
      </c>
      <c r="L57" s="47" t="str">
        <f>IF($J57="-AUSWAHL-","",VLOOKUP($J57,Wirkfaktoren_Komp.!$B$4:$I$54,8,FALSE))</f>
        <v/>
      </c>
      <c r="M57" s="116"/>
      <c r="N57" s="108" t="str">
        <f t="shared" si="8"/>
        <v/>
      </c>
      <c r="O57" s="138"/>
    </row>
    <row r="58" spans="2:15" ht="26.25" customHeight="1" x14ac:dyDescent="0.25">
      <c r="B58" s="128"/>
      <c r="C58" s="129"/>
      <c r="D58" s="129"/>
      <c r="E58" s="129"/>
      <c r="F58" s="129"/>
      <c r="G58" s="129"/>
      <c r="H58" s="129"/>
      <c r="I58" s="130"/>
      <c r="J58" s="46" t="s">
        <v>119</v>
      </c>
      <c r="K58" s="31" t="str">
        <f>IF($J58="-AUSWAHL-","",VLOOKUP($J58,Wirkfaktoren_Komp.!$B$4:$H$54,2,FALSE))</f>
        <v/>
      </c>
      <c r="L58" s="47" t="str">
        <f>IF($J58="-AUSWAHL-","",VLOOKUP($J58,Wirkfaktoren_Komp.!$B$4:$I$54,8,FALSE))</f>
        <v/>
      </c>
      <c r="M58" s="116"/>
      <c r="N58" s="108" t="str">
        <f t="shared" si="8"/>
        <v/>
      </c>
      <c r="O58" s="138"/>
    </row>
    <row r="59" spans="2:15" ht="26.25" customHeight="1" thickBot="1" x14ac:dyDescent="0.3">
      <c r="B59" s="131"/>
      <c r="C59" s="132"/>
      <c r="D59" s="132"/>
      <c r="E59" s="132"/>
      <c r="F59" s="132"/>
      <c r="G59" s="132"/>
      <c r="H59" s="132"/>
      <c r="I59" s="133"/>
      <c r="J59" s="48" t="s">
        <v>119</v>
      </c>
      <c r="K59" s="32" t="str">
        <f>IF($J59="-AUSWAHL-","",VLOOKUP($J59,Wirkfaktoren_Komp.!$B$4:$H$54,2,FALSE))</f>
        <v/>
      </c>
      <c r="L59" s="49" t="str">
        <f>IF($J59="-AUSWAHL-","",VLOOKUP($J59,Wirkfaktoren_Komp.!$B$4:$I$54,8,FALSE))</f>
        <v/>
      </c>
      <c r="M59" s="117"/>
      <c r="N59" s="107" t="str">
        <f t="shared" si="8"/>
        <v/>
      </c>
      <c r="O59" s="139"/>
    </row>
    <row r="60" spans="2:15" ht="26.25" customHeight="1" thickBot="1" x14ac:dyDescent="0.3">
      <c r="B60" s="33" t="str">
        <f>IF($C60="","",MAX($B$5:$B59)+1)</f>
        <v/>
      </c>
      <c r="C60" s="43"/>
      <c r="D60" s="44"/>
      <c r="E60" s="44" t="s">
        <v>120</v>
      </c>
      <c r="F60" s="44" t="s">
        <v>120</v>
      </c>
      <c r="G60" s="44" t="s">
        <v>120</v>
      </c>
      <c r="H60" s="44" t="s">
        <v>120</v>
      </c>
      <c r="I60" s="50"/>
      <c r="J60" s="134" t="s">
        <v>43</v>
      </c>
      <c r="K60" s="135"/>
      <c r="L60" s="135"/>
      <c r="M60" s="136"/>
      <c r="N60" s="65">
        <f>MIN(SUM(N61:N65),20)</f>
        <v>0</v>
      </c>
      <c r="O60" s="137"/>
    </row>
    <row r="61" spans="2:15" ht="26.25" customHeight="1" x14ac:dyDescent="0.25">
      <c r="B61" s="125"/>
      <c r="C61" s="126"/>
      <c r="D61" s="126"/>
      <c r="E61" s="126"/>
      <c r="F61" s="126"/>
      <c r="G61" s="126"/>
      <c r="H61" s="126"/>
      <c r="I61" s="127"/>
      <c r="J61" s="45" t="s">
        <v>119</v>
      </c>
      <c r="K61" s="29" t="str">
        <f>IF($J61="-AUSWAHL-","",VLOOKUP($J61,Wirkfaktoren_Komp.!$B$4:$H$54,2,FALSE))</f>
        <v/>
      </c>
      <c r="L61" s="30" t="str">
        <f>IF($J61="-AUSWAHL-","",VLOOKUP($J61,Wirkfaktoren_Komp.!$B$4:$I$54,8,FALSE))</f>
        <v/>
      </c>
      <c r="M61" s="115"/>
      <c r="N61" s="106" t="str">
        <f>IF(L61="","",SUM(L61:M61))</f>
        <v/>
      </c>
      <c r="O61" s="138"/>
    </row>
    <row r="62" spans="2:15" ht="26.25" customHeight="1" x14ac:dyDescent="0.25">
      <c r="B62" s="128"/>
      <c r="C62" s="129"/>
      <c r="D62" s="129"/>
      <c r="E62" s="129"/>
      <c r="F62" s="129"/>
      <c r="G62" s="129"/>
      <c r="H62" s="129"/>
      <c r="I62" s="130"/>
      <c r="J62" s="46" t="s">
        <v>119</v>
      </c>
      <c r="K62" s="31" t="str">
        <f>IF($J62="-AUSWAHL-","",VLOOKUP($J62,Wirkfaktoren_Komp.!$B$4:$H$54,2,FALSE))</f>
        <v/>
      </c>
      <c r="L62" s="47" t="str">
        <f>IF($J62="-AUSWAHL-","",VLOOKUP($J62,Wirkfaktoren_Komp.!$B$4:$I$54,8,FALSE))</f>
        <v/>
      </c>
      <c r="M62" s="116"/>
      <c r="N62" s="108" t="str">
        <f t="shared" ref="N62:N65" si="9">IF(L62="","",SUM(L62:M62))</f>
        <v/>
      </c>
      <c r="O62" s="138"/>
    </row>
    <row r="63" spans="2:15" ht="26.25" customHeight="1" x14ac:dyDescent="0.25">
      <c r="B63" s="128"/>
      <c r="C63" s="129"/>
      <c r="D63" s="129"/>
      <c r="E63" s="129"/>
      <c r="F63" s="129"/>
      <c r="G63" s="129"/>
      <c r="H63" s="129"/>
      <c r="I63" s="130"/>
      <c r="J63" s="46" t="s">
        <v>119</v>
      </c>
      <c r="K63" s="31" t="str">
        <f>IF($J63="-AUSWAHL-","",VLOOKUP($J63,Wirkfaktoren_Komp.!$B$4:$H$54,2,FALSE))</f>
        <v/>
      </c>
      <c r="L63" s="47" t="str">
        <f>IF($J63="-AUSWAHL-","",VLOOKUP($J63,Wirkfaktoren_Komp.!$B$4:$I$54,8,FALSE))</f>
        <v/>
      </c>
      <c r="M63" s="116"/>
      <c r="N63" s="108" t="str">
        <f t="shared" si="9"/>
        <v/>
      </c>
      <c r="O63" s="138"/>
    </row>
    <row r="64" spans="2:15" ht="26.25" customHeight="1" x14ac:dyDescent="0.25">
      <c r="B64" s="128"/>
      <c r="C64" s="129"/>
      <c r="D64" s="129"/>
      <c r="E64" s="129"/>
      <c r="F64" s="129"/>
      <c r="G64" s="129"/>
      <c r="H64" s="129"/>
      <c r="I64" s="130"/>
      <c r="J64" s="46" t="s">
        <v>119</v>
      </c>
      <c r="K64" s="31" t="str">
        <f>IF($J64="-AUSWAHL-","",VLOOKUP($J64,Wirkfaktoren_Komp.!$B$4:$H$54,2,FALSE))</f>
        <v/>
      </c>
      <c r="L64" s="47" t="str">
        <f>IF($J64="-AUSWAHL-","",VLOOKUP($J64,Wirkfaktoren_Komp.!$B$4:$I$54,8,FALSE))</f>
        <v/>
      </c>
      <c r="M64" s="116"/>
      <c r="N64" s="108" t="str">
        <f t="shared" si="9"/>
        <v/>
      </c>
      <c r="O64" s="138"/>
    </row>
    <row r="65" spans="2:15" ht="26.25" customHeight="1" thickBot="1" x14ac:dyDescent="0.3">
      <c r="B65" s="131"/>
      <c r="C65" s="132"/>
      <c r="D65" s="132"/>
      <c r="E65" s="132"/>
      <c r="F65" s="132"/>
      <c r="G65" s="132"/>
      <c r="H65" s="132"/>
      <c r="I65" s="133"/>
      <c r="J65" s="48" t="s">
        <v>119</v>
      </c>
      <c r="K65" s="32" t="str">
        <f>IF($J65="-AUSWAHL-","",VLOOKUP($J65,Wirkfaktoren_Komp.!$B$4:$H$54,2,FALSE))</f>
        <v/>
      </c>
      <c r="L65" s="49" t="str">
        <f>IF($J65="-AUSWAHL-","",VLOOKUP($J65,Wirkfaktoren_Komp.!$B$4:$I$54,8,FALSE))</f>
        <v/>
      </c>
      <c r="M65" s="117"/>
      <c r="N65" s="107" t="str">
        <f t="shared" si="9"/>
        <v/>
      </c>
      <c r="O65" s="139"/>
    </row>
    <row r="66" spans="2:15" ht="26.25" customHeight="1" thickBot="1" x14ac:dyDescent="0.3">
      <c r="B66" s="33" t="str">
        <f>IF($C66="","",MAX($B$5:$B65)+1)</f>
        <v/>
      </c>
      <c r="C66" s="43"/>
      <c r="D66" s="44"/>
      <c r="E66" s="44" t="s">
        <v>120</v>
      </c>
      <c r="F66" s="44" t="s">
        <v>120</v>
      </c>
      <c r="G66" s="44" t="s">
        <v>120</v>
      </c>
      <c r="H66" s="44" t="s">
        <v>120</v>
      </c>
      <c r="I66" s="50"/>
      <c r="J66" s="134" t="s">
        <v>43</v>
      </c>
      <c r="K66" s="135"/>
      <c r="L66" s="135"/>
      <c r="M66" s="136"/>
      <c r="N66" s="65">
        <f>MIN(SUM(N67:N71),20)</f>
        <v>0</v>
      </c>
      <c r="O66" s="137"/>
    </row>
    <row r="67" spans="2:15" ht="26.25" customHeight="1" x14ac:dyDescent="0.25">
      <c r="B67" s="125"/>
      <c r="C67" s="126"/>
      <c r="D67" s="126"/>
      <c r="E67" s="126"/>
      <c r="F67" s="126"/>
      <c r="G67" s="126"/>
      <c r="H67" s="126"/>
      <c r="I67" s="127"/>
      <c r="J67" s="45" t="s">
        <v>119</v>
      </c>
      <c r="K67" s="29" t="str">
        <f>IF($J67="-AUSWAHL-","",VLOOKUP($J67,Wirkfaktoren_Komp.!$B$4:$H$54,2,FALSE))</f>
        <v/>
      </c>
      <c r="L67" s="30" t="str">
        <f>IF($J67="-AUSWAHL-","",VLOOKUP($J67,Wirkfaktoren_Komp.!$B$4:$I$54,8,FALSE))</f>
        <v/>
      </c>
      <c r="M67" s="115"/>
      <c r="N67" s="106" t="str">
        <f>IF(L67="","",SUM(L67:M67))</f>
        <v/>
      </c>
      <c r="O67" s="138"/>
    </row>
    <row r="68" spans="2:15" ht="26.25" customHeight="1" x14ac:dyDescent="0.25">
      <c r="B68" s="128"/>
      <c r="C68" s="129"/>
      <c r="D68" s="129"/>
      <c r="E68" s="129"/>
      <c r="F68" s="129"/>
      <c r="G68" s="129"/>
      <c r="H68" s="129"/>
      <c r="I68" s="130"/>
      <c r="J68" s="46" t="s">
        <v>119</v>
      </c>
      <c r="K68" s="31" t="str">
        <f>IF($J68="-AUSWAHL-","",VLOOKUP($J68,Wirkfaktoren_Komp.!$B$4:$H$54,2,FALSE))</f>
        <v/>
      </c>
      <c r="L68" s="47" t="str">
        <f>IF($J68="-AUSWAHL-","",VLOOKUP($J68,Wirkfaktoren_Komp.!$B$4:$I$54,8,FALSE))</f>
        <v/>
      </c>
      <c r="M68" s="116"/>
      <c r="N68" s="108" t="str">
        <f t="shared" ref="N68:N71" si="10">IF(L68="","",SUM(L68:M68))</f>
        <v/>
      </c>
      <c r="O68" s="138"/>
    </row>
    <row r="69" spans="2:15" ht="26.25" customHeight="1" x14ac:dyDescent="0.25">
      <c r="B69" s="128"/>
      <c r="C69" s="129"/>
      <c r="D69" s="129"/>
      <c r="E69" s="129"/>
      <c r="F69" s="129"/>
      <c r="G69" s="129"/>
      <c r="H69" s="129"/>
      <c r="I69" s="130"/>
      <c r="J69" s="46" t="s">
        <v>119</v>
      </c>
      <c r="K69" s="31" t="str">
        <f>IF($J69="-AUSWAHL-","",VLOOKUP($J69,Wirkfaktoren_Komp.!$B$4:$H$54,2,FALSE))</f>
        <v/>
      </c>
      <c r="L69" s="47" t="str">
        <f>IF($J69="-AUSWAHL-","",VLOOKUP($J69,Wirkfaktoren_Komp.!$B$4:$I$54,8,FALSE))</f>
        <v/>
      </c>
      <c r="M69" s="116"/>
      <c r="N69" s="108" t="str">
        <f t="shared" si="10"/>
        <v/>
      </c>
      <c r="O69" s="138"/>
    </row>
    <row r="70" spans="2:15" ht="26.25" customHeight="1" x14ac:dyDescent="0.25">
      <c r="B70" s="128"/>
      <c r="C70" s="129"/>
      <c r="D70" s="129"/>
      <c r="E70" s="129"/>
      <c r="F70" s="129"/>
      <c r="G70" s="129"/>
      <c r="H70" s="129"/>
      <c r="I70" s="130"/>
      <c r="J70" s="46" t="s">
        <v>119</v>
      </c>
      <c r="K70" s="31" t="str">
        <f>IF($J70="-AUSWAHL-","",VLOOKUP($J70,Wirkfaktoren_Komp.!$B$4:$H$54,2,FALSE))</f>
        <v/>
      </c>
      <c r="L70" s="47" t="str">
        <f>IF($J70="-AUSWAHL-","",VLOOKUP($J70,Wirkfaktoren_Komp.!$B$4:$I$54,8,FALSE))</f>
        <v/>
      </c>
      <c r="M70" s="116"/>
      <c r="N70" s="108" t="str">
        <f t="shared" si="10"/>
        <v/>
      </c>
      <c r="O70" s="138"/>
    </row>
    <row r="71" spans="2:15" ht="26.25" customHeight="1" thickBot="1" x14ac:dyDescent="0.3">
      <c r="B71" s="131"/>
      <c r="C71" s="132"/>
      <c r="D71" s="132"/>
      <c r="E71" s="132"/>
      <c r="F71" s="132"/>
      <c r="G71" s="132"/>
      <c r="H71" s="132"/>
      <c r="I71" s="133"/>
      <c r="J71" s="48" t="s">
        <v>119</v>
      </c>
      <c r="K71" s="32" t="str">
        <f>IF($J71="-AUSWAHL-","",VLOOKUP($J71,Wirkfaktoren_Komp.!$B$4:$H$54,2,FALSE))</f>
        <v/>
      </c>
      <c r="L71" s="49" t="str">
        <f>IF($J71="-AUSWAHL-","",VLOOKUP($J71,Wirkfaktoren_Komp.!$B$4:$I$54,8,FALSE))</f>
        <v/>
      </c>
      <c r="M71" s="117"/>
      <c r="N71" s="107" t="str">
        <f t="shared" si="10"/>
        <v/>
      </c>
      <c r="O71" s="139"/>
    </row>
    <row r="72" spans="2:15" ht="26.25" customHeight="1" thickBot="1" x14ac:dyDescent="0.3">
      <c r="B72" s="33" t="str">
        <f>IF($C72="","",MAX($B$5:$B71)+1)</f>
        <v/>
      </c>
      <c r="C72" s="43"/>
      <c r="D72" s="44"/>
      <c r="E72" s="44" t="s">
        <v>120</v>
      </c>
      <c r="F72" s="44" t="s">
        <v>120</v>
      </c>
      <c r="G72" s="44" t="s">
        <v>120</v>
      </c>
      <c r="H72" s="44" t="s">
        <v>120</v>
      </c>
      <c r="I72" s="50"/>
      <c r="J72" s="134" t="s">
        <v>43</v>
      </c>
      <c r="K72" s="135"/>
      <c r="L72" s="135"/>
      <c r="M72" s="136"/>
      <c r="N72" s="65">
        <f>MIN(SUM(N73:N77),20)</f>
        <v>0</v>
      </c>
      <c r="O72" s="137"/>
    </row>
    <row r="73" spans="2:15" ht="26.25" customHeight="1" x14ac:dyDescent="0.25">
      <c r="B73" s="125"/>
      <c r="C73" s="126"/>
      <c r="D73" s="126"/>
      <c r="E73" s="126"/>
      <c r="F73" s="126"/>
      <c r="G73" s="126"/>
      <c r="H73" s="126"/>
      <c r="I73" s="127"/>
      <c r="J73" s="45" t="s">
        <v>119</v>
      </c>
      <c r="K73" s="29" t="str">
        <f>IF($J73="-AUSWAHL-","",VLOOKUP($J73,Wirkfaktoren_Komp.!$B$4:$H$54,2,FALSE))</f>
        <v/>
      </c>
      <c r="L73" s="30" t="str">
        <f>IF($J73="-AUSWAHL-","",VLOOKUP($J73,Wirkfaktoren_Komp.!$B$4:$I$54,8,FALSE))</f>
        <v/>
      </c>
      <c r="M73" s="115"/>
      <c r="N73" s="106" t="str">
        <f>IF(L73="","",SUM(L73:M73))</f>
        <v/>
      </c>
      <c r="O73" s="138"/>
    </row>
    <row r="74" spans="2:15" ht="26.25" customHeight="1" x14ac:dyDescent="0.25">
      <c r="B74" s="128"/>
      <c r="C74" s="129"/>
      <c r="D74" s="129"/>
      <c r="E74" s="129"/>
      <c r="F74" s="129"/>
      <c r="G74" s="129"/>
      <c r="H74" s="129"/>
      <c r="I74" s="130"/>
      <c r="J74" s="46" t="s">
        <v>119</v>
      </c>
      <c r="K74" s="31" t="str">
        <f>IF($J74="-AUSWAHL-","",VLOOKUP($J74,Wirkfaktoren_Komp.!$B$4:$H$54,2,FALSE))</f>
        <v/>
      </c>
      <c r="L74" s="47" t="str">
        <f>IF($J74="-AUSWAHL-","",VLOOKUP($J74,Wirkfaktoren_Komp.!$B$4:$I$54,8,FALSE))</f>
        <v/>
      </c>
      <c r="M74" s="116"/>
      <c r="N74" s="108" t="str">
        <f t="shared" ref="N74:N77" si="11">IF(L74="","",SUM(L74:M74))</f>
        <v/>
      </c>
      <c r="O74" s="138"/>
    </row>
    <row r="75" spans="2:15" ht="26.25" customHeight="1" x14ac:dyDescent="0.25">
      <c r="B75" s="128"/>
      <c r="C75" s="129"/>
      <c r="D75" s="129"/>
      <c r="E75" s="129"/>
      <c r="F75" s="129"/>
      <c r="G75" s="129"/>
      <c r="H75" s="129"/>
      <c r="I75" s="130"/>
      <c r="J75" s="46" t="s">
        <v>119</v>
      </c>
      <c r="K75" s="31" t="str">
        <f>IF($J75="-AUSWAHL-","",VLOOKUP($J75,Wirkfaktoren_Komp.!$B$4:$H$54,2,FALSE))</f>
        <v/>
      </c>
      <c r="L75" s="47" t="str">
        <f>IF($J75="-AUSWAHL-","",VLOOKUP($J75,Wirkfaktoren_Komp.!$B$4:$I$54,8,FALSE))</f>
        <v/>
      </c>
      <c r="M75" s="116"/>
      <c r="N75" s="108" t="str">
        <f t="shared" si="11"/>
        <v/>
      </c>
      <c r="O75" s="138"/>
    </row>
    <row r="76" spans="2:15" ht="26.25" customHeight="1" x14ac:dyDescent="0.25">
      <c r="B76" s="128"/>
      <c r="C76" s="129"/>
      <c r="D76" s="129"/>
      <c r="E76" s="129"/>
      <c r="F76" s="129"/>
      <c r="G76" s="129"/>
      <c r="H76" s="129"/>
      <c r="I76" s="130"/>
      <c r="J76" s="46" t="s">
        <v>119</v>
      </c>
      <c r="K76" s="31" t="str">
        <f>IF($J76="-AUSWAHL-","",VLOOKUP($J76,Wirkfaktoren_Komp.!$B$4:$H$54,2,FALSE))</f>
        <v/>
      </c>
      <c r="L76" s="47" t="str">
        <f>IF($J76="-AUSWAHL-","",VLOOKUP($J76,Wirkfaktoren_Komp.!$B$4:$I$54,8,FALSE))</f>
        <v/>
      </c>
      <c r="M76" s="116"/>
      <c r="N76" s="108" t="str">
        <f t="shared" si="11"/>
        <v/>
      </c>
      <c r="O76" s="138"/>
    </row>
    <row r="77" spans="2:15" ht="26.25" customHeight="1" thickBot="1" x14ac:dyDescent="0.3">
      <c r="B77" s="131"/>
      <c r="C77" s="132"/>
      <c r="D77" s="132"/>
      <c r="E77" s="132"/>
      <c r="F77" s="132"/>
      <c r="G77" s="132"/>
      <c r="H77" s="132"/>
      <c r="I77" s="133"/>
      <c r="J77" s="48" t="s">
        <v>119</v>
      </c>
      <c r="K77" s="32" t="str">
        <f>IF($J77="-AUSWAHL-","",VLOOKUP($J77,Wirkfaktoren_Komp.!$B$4:$H$54,2,FALSE))</f>
        <v/>
      </c>
      <c r="L77" s="49" t="str">
        <f>IF($J77="-AUSWAHL-","",VLOOKUP($J77,Wirkfaktoren_Komp.!$B$4:$I$54,8,FALSE))</f>
        <v/>
      </c>
      <c r="M77" s="117"/>
      <c r="N77" s="107" t="str">
        <f t="shared" si="11"/>
        <v/>
      </c>
      <c r="O77" s="139"/>
    </row>
    <row r="78" spans="2:15" ht="26.25" customHeight="1" thickBot="1" x14ac:dyDescent="0.3">
      <c r="B78" s="33" t="str">
        <f>IF($C78="","",MAX($B$5:$B77)+1)</f>
        <v/>
      </c>
      <c r="C78" s="43"/>
      <c r="D78" s="44"/>
      <c r="E78" s="44" t="s">
        <v>120</v>
      </c>
      <c r="F78" s="44" t="s">
        <v>120</v>
      </c>
      <c r="G78" s="44" t="s">
        <v>120</v>
      </c>
      <c r="H78" s="44" t="s">
        <v>120</v>
      </c>
      <c r="I78" s="50"/>
      <c r="J78" s="134" t="s">
        <v>43</v>
      </c>
      <c r="K78" s="135"/>
      <c r="L78" s="135"/>
      <c r="M78" s="136"/>
      <c r="N78" s="65">
        <f>MIN(SUM(N79:N83),20)</f>
        <v>0</v>
      </c>
      <c r="O78" s="137"/>
    </row>
    <row r="79" spans="2:15" ht="26.25" customHeight="1" x14ac:dyDescent="0.25">
      <c r="B79" s="125"/>
      <c r="C79" s="126"/>
      <c r="D79" s="126"/>
      <c r="E79" s="126"/>
      <c r="F79" s="126"/>
      <c r="G79" s="126"/>
      <c r="H79" s="126"/>
      <c r="I79" s="127"/>
      <c r="J79" s="45" t="s">
        <v>119</v>
      </c>
      <c r="K79" s="29" t="str">
        <f>IF($J79="-AUSWAHL-","",VLOOKUP($J79,Wirkfaktoren_Komp.!$B$4:$H$54,2,FALSE))</f>
        <v/>
      </c>
      <c r="L79" s="30" t="str">
        <f>IF($J79="-AUSWAHL-","",VLOOKUP($J79,Wirkfaktoren_Komp.!$B$4:$I$54,8,FALSE))</f>
        <v/>
      </c>
      <c r="M79" s="115"/>
      <c r="N79" s="106" t="str">
        <f>IF(L79="","",SUM(L79:M79))</f>
        <v/>
      </c>
      <c r="O79" s="138"/>
    </row>
    <row r="80" spans="2:15" ht="26.25" customHeight="1" x14ac:dyDescent="0.25">
      <c r="B80" s="128"/>
      <c r="C80" s="129"/>
      <c r="D80" s="129"/>
      <c r="E80" s="129"/>
      <c r="F80" s="129"/>
      <c r="G80" s="129"/>
      <c r="H80" s="129"/>
      <c r="I80" s="130"/>
      <c r="J80" s="46" t="s">
        <v>119</v>
      </c>
      <c r="K80" s="31" t="str">
        <f>IF($J80="-AUSWAHL-","",VLOOKUP($J80,Wirkfaktoren_Komp.!$B$4:$H$54,2,FALSE))</f>
        <v/>
      </c>
      <c r="L80" s="47" t="str">
        <f>IF($J80="-AUSWAHL-","",VLOOKUP($J80,Wirkfaktoren_Komp.!$B$4:$I$54,8,FALSE))</f>
        <v/>
      </c>
      <c r="M80" s="116"/>
      <c r="N80" s="108" t="str">
        <f t="shared" ref="N80:N83" si="12">IF(L80="","",SUM(L80:M80))</f>
        <v/>
      </c>
      <c r="O80" s="138"/>
    </row>
    <row r="81" spans="2:15" ht="26.25" customHeight="1" x14ac:dyDescent="0.25">
      <c r="B81" s="128"/>
      <c r="C81" s="129"/>
      <c r="D81" s="129"/>
      <c r="E81" s="129"/>
      <c r="F81" s="129"/>
      <c r="G81" s="129"/>
      <c r="H81" s="129"/>
      <c r="I81" s="130"/>
      <c r="J81" s="46" t="s">
        <v>119</v>
      </c>
      <c r="K81" s="31" t="str">
        <f>IF($J81="-AUSWAHL-","",VLOOKUP($J81,Wirkfaktoren_Komp.!$B$4:$H$54,2,FALSE))</f>
        <v/>
      </c>
      <c r="L81" s="47" t="str">
        <f>IF($J81="-AUSWAHL-","",VLOOKUP($J81,Wirkfaktoren_Komp.!$B$4:$I$54,8,FALSE))</f>
        <v/>
      </c>
      <c r="M81" s="116"/>
      <c r="N81" s="108" t="str">
        <f t="shared" si="12"/>
        <v/>
      </c>
      <c r="O81" s="138"/>
    </row>
    <row r="82" spans="2:15" ht="26.25" customHeight="1" x14ac:dyDescent="0.25">
      <c r="B82" s="128"/>
      <c r="C82" s="129"/>
      <c r="D82" s="129"/>
      <c r="E82" s="129"/>
      <c r="F82" s="129"/>
      <c r="G82" s="129"/>
      <c r="H82" s="129"/>
      <c r="I82" s="130"/>
      <c r="J82" s="46" t="s">
        <v>119</v>
      </c>
      <c r="K82" s="31" t="str">
        <f>IF($J82="-AUSWAHL-","",VLOOKUP($J82,Wirkfaktoren_Komp.!$B$4:$H$54,2,FALSE))</f>
        <v/>
      </c>
      <c r="L82" s="47" t="str">
        <f>IF($J82="-AUSWAHL-","",VLOOKUP($J82,Wirkfaktoren_Komp.!$B$4:$I$54,8,FALSE))</f>
        <v/>
      </c>
      <c r="M82" s="116"/>
      <c r="N82" s="108" t="str">
        <f t="shared" si="12"/>
        <v/>
      </c>
      <c r="O82" s="138"/>
    </row>
    <row r="83" spans="2:15" ht="26.25" customHeight="1" thickBot="1" x14ac:dyDescent="0.3">
      <c r="B83" s="131"/>
      <c r="C83" s="132"/>
      <c r="D83" s="132"/>
      <c r="E83" s="132"/>
      <c r="F83" s="132"/>
      <c r="G83" s="132"/>
      <c r="H83" s="132"/>
      <c r="I83" s="133"/>
      <c r="J83" s="48" t="s">
        <v>119</v>
      </c>
      <c r="K83" s="32" t="str">
        <f>IF($J83="-AUSWAHL-","",VLOOKUP($J83,Wirkfaktoren_Komp.!$B$4:$H$54,2,FALSE))</f>
        <v/>
      </c>
      <c r="L83" s="49" t="str">
        <f>IF($J83="-AUSWAHL-","",VLOOKUP($J83,Wirkfaktoren_Komp.!$B$4:$I$54,8,FALSE))</f>
        <v/>
      </c>
      <c r="M83" s="117"/>
      <c r="N83" s="107" t="str">
        <f t="shared" si="12"/>
        <v/>
      </c>
      <c r="O83" s="139"/>
    </row>
    <row r="84" spans="2:15" ht="26.25" customHeight="1" thickBot="1" x14ac:dyDescent="0.3">
      <c r="B84" s="33" t="str">
        <f>IF($C84="","",MAX($B$5:$B83)+1)</f>
        <v/>
      </c>
      <c r="C84" s="43"/>
      <c r="D84" s="44"/>
      <c r="E84" s="44" t="s">
        <v>120</v>
      </c>
      <c r="F84" s="44" t="s">
        <v>120</v>
      </c>
      <c r="G84" s="44" t="s">
        <v>120</v>
      </c>
      <c r="H84" s="44" t="s">
        <v>120</v>
      </c>
      <c r="I84" s="50"/>
      <c r="J84" s="134" t="s">
        <v>43</v>
      </c>
      <c r="K84" s="135"/>
      <c r="L84" s="135"/>
      <c r="M84" s="136"/>
      <c r="N84" s="65">
        <f>MIN(SUM(N85:N89),20)</f>
        <v>0</v>
      </c>
      <c r="O84" s="137"/>
    </row>
    <row r="85" spans="2:15" ht="26.25" customHeight="1" x14ac:dyDescent="0.25">
      <c r="B85" s="125"/>
      <c r="C85" s="126"/>
      <c r="D85" s="126"/>
      <c r="E85" s="126"/>
      <c r="F85" s="126"/>
      <c r="G85" s="126"/>
      <c r="H85" s="126"/>
      <c r="I85" s="127"/>
      <c r="J85" s="45" t="s">
        <v>119</v>
      </c>
      <c r="K85" s="29" t="str">
        <f>IF($J85="-AUSWAHL-","",VLOOKUP($J85,Wirkfaktoren_Komp.!$B$4:$H$54,2,FALSE))</f>
        <v/>
      </c>
      <c r="L85" s="30" t="str">
        <f>IF($J85="-AUSWAHL-","",VLOOKUP($J85,Wirkfaktoren_Komp.!$B$4:$I$54,8,FALSE))</f>
        <v/>
      </c>
      <c r="M85" s="115"/>
      <c r="N85" s="106" t="str">
        <f>IF(L85="","",SUM(L85:M85))</f>
        <v/>
      </c>
      <c r="O85" s="138"/>
    </row>
    <row r="86" spans="2:15" ht="26.25" customHeight="1" x14ac:dyDescent="0.25">
      <c r="B86" s="128"/>
      <c r="C86" s="129"/>
      <c r="D86" s="129"/>
      <c r="E86" s="129"/>
      <c r="F86" s="129"/>
      <c r="G86" s="129"/>
      <c r="H86" s="129"/>
      <c r="I86" s="130"/>
      <c r="J86" s="46" t="s">
        <v>119</v>
      </c>
      <c r="K86" s="31" t="str">
        <f>IF($J86="-AUSWAHL-","",VLOOKUP($J86,Wirkfaktoren_Komp.!$B$4:$H$54,2,FALSE))</f>
        <v/>
      </c>
      <c r="L86" s="47" t="str">
        <f>IF($J86="-AUSWAHL-","",VLOOKUP($J86,Wirkfaktoren_Komp.!$B$4:$I$54,8,FALSE))</f>
        <v/>
      </c>
      <c r="M86" s="116"/>
      <c r="N86" s="108" t="str">
        <f t="shared" ref="N86:N89" si="13">IF(L86="","",SUM(L86:M86))</f>
        <v/>
      </c>
      <c r="O86" s="138"/>
    </row>
    <row r="87" spans="2:15" ht="26.25" customHeight="1" x14ac:dyDescent="0.25">
      <c r="B87" s="128"/>
      <c r="C87" s="129"/>
      <c r="D87" s="129"/>
      <c r="E87" s="129"/>
      <c r="F87" s="129"/>
      <c r="G87" s="129"/>
      <c r="H87" s="129"/>
      <c r="I87" s="130"/>
      <c r="J87" s="46" t="s">
        <v>119</v>
      </c>
      <c r="K87" s="31" t="str">
        <f>IF($J87="-AUSWAHL-","",VLOOKUP($J87,Wirkfaktoren_Komp.!$B$4:$H$54,2,FALSE))</f>
        <v/>
      </c>
      <c r="L87" s="47" t="str">
        <f>IF($J87="-AUSWAHL-","",VLOOKUP($J87,Wirkfaktoren_Komp.!$B$4:$I$54,8,FALSE))</f>
        <v/>
      </c>
      <c r="M87" s="116"/>
      <c r="N87" s="108" t="str">
        <f t="shared" si="13"/>
        <v/>
      </c>
      <c r="O87" s="138"/>
    </row>
    <row r="88" spans="2:15" ht="26.25" customHeight="1" x14ac:dyDescent="0.25">
      <c r="B88" s="128"/>
      <c r="C88" s="129"/>
      <c r="D88" s="129"/>
      <c r="E88" s="129"/>
      <c r="F88" s="129"/>
      <c r="G88" s="129"/>
      <c r="H88" s="129"/>
      <c r="I88" s="130"/>
      <c r="J88" s="46" t="s">
        <v>119</v>
      </c>
      <c r="K88" s="31" t="str">
        <f>IF($J88="-AUSWAHL-","",VLOOKUP($J88,Wirkfaktoren_Komp.!$B$4:$H$54,2,FALSE))</f>
        <v/>
      </c>
      <c r="L88" s="47" t="str">
        <f>IF($J88="-AUSWAHL-","",VLOOKUP($J88,Wirkfaktoren_Komp.!$B$4:$I$54,8,FALSE))</f>
        <v/>
      </c>
      <c r="M88" s="116"/>
      <c r="N88" s="108" t="str">
        <f t="shared" si="13"/>
        <v/>
      </c>
      <c r="O88" s="138"/>
    </row>
    <row r="89" spans="2:15" ht="26.25" customHeight="1" thickBot="1" x14ac:dyDescent="0.3">
      <c r="B89" s="131"/>
      <c r="C89" s="132"/>
      <c r="D89" s="132"/>
      <c r="E89" s="132"/>
      <c r="F89" s="132"/>
      <c r="G89" s="132"/>
      <c r="H89" s="132"/>
      <c r="I89" s="133"/>
      <c r="J89" s="48" t="s">
        <v>119</v>
      </c>
      <c r="K89" s="32" t="str">
        <f>IF($J89="-AUSWAHL-","",VLOOKUP($J89,Wirkfaktoren_Komp.!$B$4:$H$54,2,FALSE))</f>
        <v/>
      </c>
      <c r="L89" s="49" t="str">
        <f>IF($J89="-AUSWAHL-","",VLOOKUP($J89,Wirkfaktoren_Komp.!$B$4:$I$54,8,FALSE))</f>
        <v/>
      </c>
      <c r="M89" s="117"/>
      <c r="N89" s="107" t="str">
        <f t="shared" si="13"/>
        <v/>
      </c>
      <c r="O89" s="139"/>
    </row>
    <row r="90" spans="2:15" ht="26.25" customHeight="1" thickBot="1" x14ac:dyDescent="0.3">
      <c r="B90" s="33" t="str">
        <f>IF($C90="","",MAX($B$5:$B89)+1)</f>
        <v/>
      </c>
      <c r="C90" s="43"/>
      <c r="D90" s="44"/>
      <c r="E90" s="44" t="s">
        <v>120</v>
      </c>
      <c r="F90" s="44" t="s">
        <v>120</v>
      </c>
      <c r="G90" s="44" t="s">
        <v>120</v>
      </c>
      <c r="H90" s="44" t="s">
        <v>120</v>
      </c>
      <c r="I90" s="50"/>
      <c r="J90" s="134" t="s">
        <v>43</v>
      </c>
      <c r="K90" s="135"/>
      <c r="L90" s="135"/>
      <c r="M90" s="136"/>
      <c r="N90" s="65">
        <f>MIN(SUM(N91:N95),20)</f>
        <v>0</v>
      </c>
      <c r="O90" s="137"/>
    </row>
    <row r="91" spans="2:15" ht="26.25" customHeight="1" x14ac:dyDescent="0.25">
      <c r="B91" s="125"/>
      <c r="C91" s="126"/>
      <c r="D91" s="126"/>
      <c r="E91" s="126"/>
      <c r="F91" s="126"/>
      <c r="G91" s="126"/>
      <c r="H91" s="126"/>
      <c r="I91" s="127"/>
      <c r="J91" s="45" t="s">
        <v>119</v>
      </c>
      <c r="K91" s="29" t="str">
        <f>IF($J91="-AUSWAHL-","",VLOOKUP($J91,Wirkfaktoren_Komp.!$B$4:$H$54,2,FALSE))</f>
        <v/>
      </c>
      <c r="L91" s="30" t="str">
        <f>IF($J91="-AUSWAHL-","",VLOOKUP($J91,Wirkfaktoren_Komp.!$B$4:$I$54,8,FALSE))</f>
        <v/>
      </c>
      <c r="M91" s="115"/>
      <c r="N91" s="106" t="str">
        <f>IF(L91="","",SUM(L91:M91))</f>
        <v/>
      </c>
      <c r="O91" s="138"/>
    </row>
    <row r="92" spans="2:15" ht="26.25" customHeight="1" x14ac:dyDescent="0.25">
      <c r="B92" s="128"/>
      <c r="C92" s="129"/>
      <c r="D92" s="129"/>
      <c r="E92" s="129"/>
      <c r="F92" s="129"/>
      <c r="G92" s="129"/>
      <c r="H92" s="129"/>
      <c r="I92" s="130"/>
      <c r="J92" s="46" t="s">
        <v>119</v>
      </c>
      <c r="K92" s="31" t="str">
        <f>IF($J92="-AUSWAHL-","",VLOOKUP($J92,Wirkfaktoren_Komp.!$B$4:$H$54,2,FALSE))</f>
        <v/>
      </c>
      <c r="L92" s="47" t="str">
        <f>IF($J92="-AUSWAHL-","",VLOOKUP($J92,Wirkfaktoren_Komp.!$B$4:$I$54,8,FALSE))</f>
        <v/>
      </c>
      <c r="M92" s="116"/>
      <c r="N92" s="108" t="str">
        <f t="shared" ref="N92:N95" si="14">IF(L92="","",SUM(L92:M92))</f>
        <v/>
      </c>
      <c r="O92" s="138"/>
    </row>
    <row r="93" spans="2:15" ht="26.25" customHeight="1" x14ac:dyDescent="0.25">
      <c r="B93" s="128"/>
      <c r="C93" s="129"/>
      <c r="D93" s="129"/>
      <c r="E93" s="129"/>
      <c r="F93" s="129"/>
      <c r="G93" s="129"/>
      <c r="H93" s="129"/>
      <c r="I93" s="130"/>
      <c r="J93" s="46" t="s">
        <v>119</v>
      </c>
      <c r="K93" s="31" t="str">
        <f>IF($J93="-AUSWAHL-","",VLOOKUP($J93,Wirkfaktoren_Komp.!$B$4:$H$54,2,FALSE))</f>
        <v/>
      </c>
      <c r="L93" s="47" t="str">
        <f>IF($J93="-AUSWAHL-","",VLOOKUP($J93,Wirkfaktoren_Komp.!$B$4:$I$54,8,FALSE))</f>
        <v/>
      </c>
      <c r="M93" s="116"/>
      <c r="N93" s="108" t="str">
        <f t="shared" si="14"/>
        <v/>
      </c>
      <c r="O93" s="138"/>
    </row>
    <row r="94" spans="2:15" ht="26.25" customHeight="1" x14ac:dyDescent="0.25">
      <c r="B94" s="128"/>
      <c r="C94" s="129"/>
      <c r="D94" s="129"/>
      <c r="E94" s="129"/>
      <c r="F94" s="129"/>
      <c r="G94" s="129"/>
      <c r="H94" s="129"/>
      <c r="I94" s="130"/>
      <c r="J94" s="46" t="s">
        <v>119</v>
      </c>
      <c r="K94" s="31" t="str">
        <f>IF($J94="-AUSWAHL-","",VLOOKUP($J94,Wirkfaktoren_Komp.!$B$4:$H$54,2,FALSE))</f>
        <v/>
      </c>
      <c r="L94" s="47" t="str">
        <f>IF($J94="-AUSWAHL-","",VLOOKUP($J94,Wirkfaktoren_Komp.!$B$4:$I$54,8,FALSE))</f>
        <v/>
      </c>
      <c r="M94" s="116"/>
      <c r="N94" s="108" t="str">
        <f t="shared" si="14"/>
        <v/>
      </c>
      <c r="O94" s="138"/>
    </row>
    <row r="95" spans="2:15" ht="26.25" customHeight="1" thickBot="1" x14ac:dyDescent="0.3">
      <c r="B95" s="131"/>
      <c r="C95" s="132"/>
      <c r="D95" s="132"/>
      <c r="E95" s="132"/>
      <c r="F95" s="132"/>
      <c r="G95" s="132"/>
      <c r="H95" s="132"/>
      <c r="I95" s="133"/>
      <c r="J95" s="48" t="s">
        <v>119</v>
      </c>
      <c r="K95" s="32" t="str">
        <f>IF($J95="-AUSWAHL-","",VLOOKUP($J95,Wirkfaktoren_Komp.!$B$4:$H$54,2,FALSE))</f>
        <v/>
      </c>
      <c r="L95" s="49" t="str">
        <f>IF($J95="-AUSWAHL-","",VLOOKUP($J95,Wirkfaktoren_Komp.!$B$4:$I$54,8,FALSE))</f>
        <v/>
      </c>
      <c r="M95" s="117"/>
      <c r="N95" s="107" t="str">
        <f t="shared" si="14"/>
        <v/>
      </c>
      <c r="O95" s="139"/>
    </row>
    <row r="96" spans="2:15" ht="26.25" customHeight="1" thickBot="1" x14ac:dyDescent="0.3">
      <c r="B96" s="33" t="str">
        <f>IF($C96="","",MAX($B$5:$B95)+1)</f>
        <v/>
      </c>
      <c r="C96" s="43"/>
      <c r="D96" s="44"/>
      <c r="E96" s="44" t="s">
        <v>120</v>
      </c>
      <c r="F96" s="44" t="s">
        <v>120</v>
      </c>
      <c r="G96" s="44" t="s">
        <v>120</v>
      </c>
      <c r="H96" s="44" t="s">
        <v>120</v>
      </c>
      <c r="I96" s="50"/>
      <c r="J96" s="134" t="s">
        <v>43</v>
      </c>
      <c r="K96" s="135"/>
      <c r="L96" s="135"/>
      <c r="M96" s="136"/>
      <c r="N96" s="65">
        <f>MIN(SUM(N97:N101),20)</f>
        <v>0</v>
      </c>
      <c r="O96" s="137"/>
    </row>
    <row r="97" spans="2:15" ht="26.25" customHeight="1" x14ac:dyDescent="0.25">
      <c r="B97" s="125"/>
      <c r="C97" s="126"/>
      <c r="D97" s="126"/>
      <c r="E97" s="126"/>
      <c r="F97" s="126"/>
      <c r="G97" s="126"/>
      <c r="H97" s="126"/>
      <c r="I97" s="127"/>
      <c r="J97" s="45" t="s">
        <v>119</v>
      </c>
      <c r="K97" s="29" t="str">
        <f>IF($J97="-AUSWAHL-","",VLOOKUP($J97,Wirkfaktoren_Komp.!$B$4:$H$54,2,FALSE))</f>
        <v/>
      </c>
      <c r="L97" s="30" t="str">
        <f>IF($J97="-AUSWAHL-","",VLOOKUP($J97,Wirkfaktoren_Komp.!$B$4:$I$54,8,FALSE))</f>
        <v/>
      </c>
      <c r="M97" s="115"/>
      <c r="N97" s="106" t="str">
        <f>IF(L97="","",SUM(L97:M97))</f>
        <v/>
      </c>
      <c r="O97" s="138"/>
    </row>
    <row r="98" spans="2:15" ht="26.25" customHeight="1" x14ac:dyDescent="0.25">
      <c r="B98" s="128"/>
      <c r="C98" s="129"/>
      <c r="D98" s="129"/>
      <c r="E98" s="129"/>
      <c r="F98" s="129"/>
      <c r="G98" s="129"/>
      <c r="H98" s="129"/>
      <c r="I98" s="130"/>
      <c r="J98" s="46" t="s">
        <v>119</v>
      </c>
      <c r="K98" s="31" t="str">
        <f>IF($J98="-AUSWAHL-","",VLOOKUP($J98,Wirkfaktoren_Komp.!$B$4:$H$54,2,FALSE))</f>
        <v/>
      </c>
      <c r="L98" s="47" t="str">
        <f>IF($J98="-AUSWAHL-","",VLOOKUP($J98,Wirkfaktoren_Komp.!$B$4:$I$54,8,FALSE))</f>
        <v/>
      </c>
      <c r="M98" s="116"/>
      <c r="N98" s="108" t="str">
        <f t="shared" ref="N98:N101" si="15">IF(L98="","",SUM(L98:M98))</f>
        <v/>
      </c>
      <c r="O98" s="138"/>
    </row>
    <row r="99" spans="2:15" ht="26.25" customHeight="1" x14ac:dyDescent="0.25">
      <c r="B99" s="128"/>
      <c r="C99" s="129"/>
      <c r="D99" s="129"/>
      <c r="E99" s="129"/>
      <c r="F99" s="129"/>
      <c r="G99" s="129"/>
      <c r="H99" s="129"/>
      <c r="I99" s="130"/>
      <c r="J99" s="46" t="s">
        <v>119</v>
      </c>
      <c r="K99" s="31" t="str">
        <f>IF($J99="-AUSWAHL-","",VLOOKUP($J99,Wirkfaktoren_Komp.!$B$4:$H$54,2,FALSE))</f>
        <v/>
      </c>
      <c r="L99" s="47" t="str">
        <f>IF($J99="-AUSWAHL-","",VLOOKUP($J99,Wirkfaktoren_Komp.!$B$4:$I$54,8,FALSE))</f>
        <v/>
      </c>
      <c r="M99" s="116"/>
      <c r="N99" s="108" t="str">
        <f t="shared" si="15"/>
        <v/>
      </c>
      <c r="O99" s="138"/>
    </row>
    <row r="100" spans="2:15" ht="26.25" customHeight="1" x14ac:dyDescent="0.25">
      <c r="B100" s="128"/>
      <c r="C100" s="129"/>
      <c r="D100" s="129"/>
      <c r="E100" s="129"/>
      <c r="F100" s="129"/>
      <c r="G100" s="129"/>
      <c r="H100" s="129"/>
      <c r="I100" s="130"/>
      <c r="J100" s="46" t="s">
        <v>119</v>
      </c>
      <c r="K100" s="31" t="str">
        <f>IF($J100="-AUSWAHL-","",VLOOKUP($J100,Wirkfaktoren_Komp.!$B$4:$H$54,2,FALSE))</f>
        <v/>
      </c>
      <c r="L100" s="47" t="str">
        <f>IF($J100="-AUSWAHL-","",VLOOKUP($J100,Wirkfaktoren_Komp.!$B$4:$I$54,8,FALSE))</f>
        <v/>
      </c>
      <c r="M100" s="116"/>
      <c r="N100" s="108" t="str">
        <f t="shared" si="15"/>
        <v/>
      </c>
      <c r="O100" s="138"/>
    </row>
    <row r="101" spans="2:15" ht="26.25" customHeight="1" thickBot="1" x14ac:dyDescent="0.3">
      <c r="B101" s="131"/>
      <c r="C101" s="132"/>
      <c r="D101" s="132"/>
      <c r="E101" s="132"/>
      <c r="F101" s="132"/>
      <c r="G101" s="132"/>
      <c r="H101" s="132"/>
      <c r="I101" s="133"/>
      <c r="J101" s="48" t="s">
        <v>119</v>
      </c>
      <c r="K101" s="32" t="str">
        <f>IF($J101="-AUSWAHL-","",VLOOKUP($J101,Wirkfaktoren_Komp.!$B$4:$H$54,2,FALSE))</f>
        <v/>
      </c>
      <c r="L101" s="49" t="str">
        <f>IF($J101="-AUSWAHL-","",VLOOKUP($J101,Wirkfaktoren_Komp.!$B$4:$I$54,8,FALSE))</f>
        <v/>
      </c>
      <c r="M101" s="117"/>
      <c r="N101" s="107" t="str">
        <f t="shared" si="15"/>
        <v/>
      </c>
      <c r="O101" s="139"/>
    </row>
    <row r="102" spans="2:15" ht="26.25" customHeight="1" thickBot="1" x14ac:dyDescent="0.3">
      <c r="B102" s="33" t="str">
        <f>IF($C102="","",MAX($B$5:$B101)+1)</f>
        <v/>
      </c>
      <c r="C102" s="43"/>
      <c r="D102" s="44"/>
      <c r="E102" s="44" t="s">
        <v>120</v>
      </c>
      <c r="F102" s="44" t="s">
        <v>120</v>
      </c>
      <c r="G102" s="44" t="s">
        <v>120</v>
      </c>
      <c r="H102" s="44" t="s">
        <v>120</v>
      </c>
      <c r="I102" s="50"/>
      <c r="J102" s="134" t="s">
        <v>43</v>
      </c>
      <c r="K102" s="135"/>
      <c r="L102" s="135"/>
      <c r="M102" s="136"/>
      <c r="N102" s="65">
        <f>MIN(SUM(N103:N107),20)</f>
        <v>0</v>
      </c>
      <c r="O102" s="137"/>
    </row>
    <row r="103" spans="2:15" ht="26.25" customHeight="1" x14ac:dyDescent="0.25">
      <c r="B103" s="125"/>
      <c r="C103" s="126"/>
      <c r="D103" s="126"/>
      <c r="E103" s="126"/>
      <c r="F103" s="126"/>
      <c r="G103" s="126"/>
      <c r="H103" s="126"/>
      <c r="I103" s="127"/>
      <c r="J103" s="45" t="s">
        <v>119</v>
      </c>
      <c r="K103" s="29" t="str">
        <f>IF($J103="-AUSWAHL-","",VLOOKUP($J103,Wirkfaktoren_Komp.!$B$4:$H$54,2,FALSE))</f>
        <v/>
      </c>
      <c r="L103" s="30" t="str">
        <f>IF($J103="-AUSWAHL-","",VLOOKUP($J103,Wirkfaktoren_Komp.!$B$4:$I$54,8,FALSE))</f>
        <v/>
      </c>
      <c r="M103" s="115"/>
      <c r="N103" s="106" t="str">
        <f>IF(L103="","",SUM(L103:M103))</f>
        <v/>
      </c>
      <c r="O103" s="138"/>
    </row>
    <row r="104" spans="2:15" ht="26.25" customHeight="1" x14ac:dyDescent="0.25">
      <c r="B104" s="128"/>
      <c r="C104" s="129"/>
      <c r="D104" s="129"/>
      <c r="E104" s="129"/>
      <c r="F104" s="129"/>
      <c r="G104" s="129"/>
      <c r="H104" s="129"/>
      <c r="I104" s="130"/>
      <c r="J104" s="46" t="s">
        <v>119</v>
      </c>
      <c r="K104" s="31" t="str">
        <f>IF($J104="-AUSWAHL-","",VLOOKUP($J104,Wirkfaktoren_Komp.!$B$4:$H$54,2,FALSE))</f>
        <v/>
      </c>
      <c r="L104" s="47" t="str">
        <f>IF($J104="-AUSWAHL-","",VLOOKUP($J104,Wirkfaktoren_Komp.!$B$4:$I$54,8,FALSE))</f>
        <v/>
      </c>
      <c r="M104" s="116"/>
      <c r="N104" s="108" t="str">
        <f t="shared" ref="N104:N107" si="16">IF(L104="","",SUM(L104:M104))</f>
        <v/>
      </c>
      <c r="O104" s="138"/>
    </row>
    <row r="105" spans="2:15" ht="26.25" customHeight="1" x14ac:dyDescent="0.25">
      <c r="B105" s="128"/>
      <c r="C105" s="129"/>
      <c r="D105" s="129"/>
      <c r="E105" s="129"/>
      <c r="F105" s="129"/>
      <c r="G105" s="129"/>
      <c r="H105" s="129"/>
      <c r="I105" s="130"/>
      <c r="J105" s="46" t="s">
        <v>119</v>
      </c>
      <c r="K105" s="31" t="str">
        <f>IF($J105="-AUSWAHL-","",VLOOKUP($J105,Wirkfaktoren_Komp.!$B$4:$H$54,2,FALSE))</f>
        <v/>
      </c>
      <c r="L105" s="47" t="str">
        <f>IF($J105="-AUSWAHL-","",VLOOKUP($J105,Wirkfaktoren_Komp.!$B$4:$I$54,8,FALSE))</f>
        <v/>
      </c>
      <c r="M105" s="116"/>
      <c r="N105" s="108" t="str">
        <f t="shared" si="16"/>
        <v/>
      </c>
      <c r="O105" s="138"/>
    </row>
    <row r="106" spans="2:15" ht="26.25" customHeight="1" x14ac:dyDescent="0.25">
      <c r="B106" s="128"/>
      <c r="C106" s="129"/>
      <c r="D106" s="129"/>
      <c r="E106" s="129"/>
      <c r="F106" s="129"/>
      <c r="G106" s="129"/>
      <c r="H106" s="129"/>
      <c r="I106" s="130"/>
      <c r="J106" s="46" t="s">
        <v>119</v>
      </c>
      <c r="K106" s="31" t="str">
        <f>IF($J106="-AUSWAHL-","",VLOOKUP($J106,Wirkfaktoren_Komp.!$B$4:$H$54,2,FALSE))</f>
        <v/>
      </c>
      <c r="L106" s="47" t="str">
        <f>IF($J106="-AUSWAHL-","",VLOOKUP($J106,Wirkfaktoren_Komp.!$B$4:$I$54,8,FALSE))</f>
        <v/>
      </c>
      <c r="M106" s="116"/>
      <c r="N106" s="108" t="str">
        <f t="shared" si="16"/>
        <v/>
      </c>
      <c r="O106" s="138"/>
    </row>
    <row r="107" spans="2:15" ht="26.25" customHeight="1" thickBot="1" x14ac:dyDescent="0.3">
      <c r="B107" s="131"/>
      <c r="C107" s="132"/>
      <c r="D107" s="132"/>
      <c r="E107" s="132"/>
      <c r="F107" s="132"/>
      <c r="G107" s="132"/>
      <c r="H107" s="132"/>
      <c r="I107" s="133"/>
      <c r="J107" s="48" t="s">
        <v>119</v>
      </c>
      <c r="K107" s="32" t="str">
        <f>IF($J107="-AUSWAHL-","",VLOOKUP($J107,Wirkfaktoren_Komp.!$B$4:$H$54,2,FALSE))</f>
        <v/>
      </c>
      <c r="L107" s="49" t="str">
        <f>IF($J107="-AUSWAHL-","",VLOOKUP($J107,Wirkfaktoren_Komp.!$B$4:$I$54,8,FALSE))</f>
        <v/>
      </c>
      <c r="M107" s="117"/>
      <c r="N107" s="107" t="str">
        <f t="shared" si="16"/>
        <v/>
      </c>
      <c r="O107" s="139"/>
    </row>
    <row r="108" spans="2:15" ht="26.25" customHeight="1" thickBot="1" x14ac:dyDescent="0.3">
      <c r="B108" s="33" t="str">
        <f>IF($C108="","",MAX($B$5:$B107)+1)</f>
        <v/>
      </c>
      <c r="C108" s="43"/>
      <c r="D108" s="44"/>
      <c r="E108" s="44" t="s">
        <v>120</v>
      </c>
      <c r="F108" s="44" t="s">
        <v>120</v>
      </c>
      <c r="G108" s="44" t="s">
        <v>120</v>
      </c>
      <c r="H108" s="44" t="s">
        <v>120</v>
      </c>
      <c r="I108" s="50"/>
      <c r="J108" s="134" t="s">
        <v>43</v>
      </c>
      <c r="K108" s="135"/>
      <c r="L108" s="135"/>
      <c r="M108" s="136"/>
      <c r="N108" s="65">
        <f>MIN(SUM(N109:N113),20)</f>
        <v>0</v>
      </c>
      <c r="O108" s="137"/>
    </row>
    <row r="109" spans="2:15" ht="26.25" customHeight="1" x14ac:dyDescent="0.25">
      <c r="B109" s="125"/>
      <c r="C109" s="126"/>
      <c r="D109" s="126"/>
      <c r="E109" s="126"/>
      <c r="F109" s="126"/>
      <c r="G109" s="126"/>
      <c r="H109" s="126"/>
      <c r="I109" s="127"/>
      <c r="J109" s="45" t="s">
        <v>119</v>
      </c>
      <c r="K109" s="29" t="str">
        <f>IF($J109="-AUSWAHL-","",VLOOKUP($J109,Wirkfaktoren_Komp.!$B$4:$H$54,2,FALSE))</f>
        <v/>
      </c>
      <c r="L109" s="30" t="str">
        <f>IF($J109="-AUSWAHL-","",VLOOKUP($J109,Wirkfaktoren_Komp.!$B$4:$I$54,8,FALSE))</f>
        <v/>
      </c>
      <c r="M109" s="115"/>
      <c r="N109" s="106" t="str">
        <f>IF(L109="","",SUM(L109:M109))</f>
        <v/>
      </c>
      <c r="O109" s="138"/>
    </row>
    <row r="110" spans="2:15" ht="26.25" customHeight="1" x14ac:dyDescent="0.25">
      <c r="B110" s="128"/>
      <c r="C110" s="129"/>
      <c r="D110" s="129"/>
      <c r="E110" s="129"/>
      <c r="F110" s="129"/>
      <c r="G110" s="129"/>
      <c r="H110" s="129"/>
      <c r="I110" s="130"/>
      <c r="J110" s="46" t="s">
        <v>119</v>
      </c>
      <c r="K110" s="31" t="str">
        <f>IF($J110="-AUSWAHL-","",VLOOKUP($J110,Wirkfaktoren_Komp.!$B$4:$H$54,2,FALSE))</f>
        <v/>
      </c>
      <c r="L110" s="47" t="str">
        <f>IF($J110="-AUSWAHL-","",VLOOKUP($J110,Wirkfaktoren_Komp.!$B$4:$I$54,8,FALSE))</f>
        <v/>
      </c>
      <c r="M110" s="116"/>
      <c r="N110" s="108" t="str">
        <f t="shared" ref="N110:N113" si="17">IF(L110="","",SUM(L110:M110))</f>
        <v/>
      </c>
      <c r="O110" s="138"/>
    </row>
    <row r="111" spans="2:15" ht="26.25" customHeight="1" x14ac:dyDescent="0.25">
      <c r="B111" s="128"/>
      <c r="C111" s="129"/>
      <c r="D111" s="129"/>
      <c r="E111" s="129"/>
      <c r="F111" s="129"/>
      <c r="G111" s="129"/>
      <c r="H111" s="129"/>
      <c r="I111" s="130"/>
      <c r="J111" s="46" t="s">
        <v>119</v>
      </c>
      <c r="K111" s="31" t="str">
        <f>IF($J111="-AUSWAHL-","",VLOOKUP($J111,Wirkfaktoren_Komp.!$B$4:$H$54,2,FALSE))</f>
        <v/>
      </c>
      <c r="L111" s="47" t="str">
        <f>IF($J111="-AUSWAHL-","",VLOOKUP($J111,Wirkfaktoren_Komp.!$B$4:$I$54,8,FALSE))</f>
        <v/>
      </c>
      <c r="M111" s="116"/>
      <c r="N111" s="108" t="str">
        <f t="shared" si="17"/>
        <v/>
      </c>
      <c r="O111" s="138"/>
    </row>
    <row r="112" spans="2:15" ht="26.25" customHeight="1" x14ac:dyDescent="0.25">
      <c r="B112" s="128"/>
      <c r="C112" s="129"/>
      <c r="D112" s="129"/>
      <c r="E112" s="129"/>
      <c r="F112" s="129"/>
      <c r="G112" s="129"/>
      <c r="H112" s="129"/>
      <c r="I112" s="130"/>
      <c r="J112" s="46" t="s">
        <v>119</v>
      </c>
      <c r="K112" s="31" t="str">
        <f>IF($J112="-AUSWAHL-","",VLOOKUP($J112,Wirkfaktoren_Komp.!$B$4:$H$54,2,FALSE))</f>
        <v/>
      </c>
      <c r="L112" s="47" t="str">
        <f>IF($J112="-AUSWAHL-","",VLOOKUP($J112,Wirkfaktoren_Komp.!$B$4:$I$54,8,FALSE))</f>
        <v/>
      </c>
      <c r="M112" s="116"/>
      <c r="N112" s="108" t="str">
        <f t="shared" si="17"/>
        <v/>
      </c>
      <c r="O112" s="138"/>
    </row>
    <row r="113" spans="2:15" ht="26.25" customHeight="1" thickBot="1" x14ac:dyDescent="0.3">
      <c r="B113" s="131"/>
      <c r="C113" s="132"/>
      <c r="D113" s="132"/>
      <c r="E113" s="132"/>
      <c r="F113" s="132"/>
      <c r="G113" s="132"/>
      <c r="H113" s="132"/>
      <c r="I113" s="133"/>
      <c r="J113" s="48" t="s">
        <v>119</v>
      </c>
      <c r="K113" s="32" t="str">
        <f>IF($J113="-AUSWAHL-","",VLOOKUP($J113,Wirkfaktoren_Komp.!$B$4:$H$54,2,FALSE))</f>
        <v/>
      </c>
      <c r="L113" s="49" t="str">
        <f>IF($J113="-AUSWAHL-","",VLOOKUP($J113,Wirkfaktoren_Komp.!$B$4:$I$54,8,FALSE))</f>
        <v/>
      </c>
      <c r="M113" s="117"/>
      <c r="N113" s="107" t="str">
        <f t="shared" si="17"/>
        <v/>
      </c>
      <c r="O113" s="139"/>
    </row>
    <row r="114" spans="2:15" ht="26.25" customHeight="1" thickBot="1" x14ac:dyDescent="0.3">
      <c r="B114" s="33" t="str">
        <f>IF($C114="","",MAX($B$5:$B113)+1)</f>
        <v/>
      </c>
      <c r="C114" s="43"/>
      <c r="D114" s="44"/>
      <c r="E114" s="44" t="s">
        <v>120</v>
      </c>
      <c r="F114" s="44" t="s">
        <v>120</v>
      </c>
      <c r="G114" s="44" t="s">
        <v>120</v>
      </c>
      <c r="H114" s="44" t="s">
        <v>120</v>
      </c>
      <c r="I114" s="50"/>
      <c r="J114" s="134" t="s">
        <v>43</v>
      </c>
      <c r="K114" s="135"/>
      <c r="L114" s="135"/>
      <c r="M114" s="136"/>
      <c r="N114" s="65">
        <f>MIN(SUM(N115:N119),20)</f>
        <v>0</v>
      </c>
      <c r="O114" s="137"/>
    </row>
    <row r="115" spans="2:15" ht="26.25" customHeight="1" x14ac:dyDescent="0.25">
      <c r="B115" s="125"/>
      <c r="C115" s="126"/>
      <c r="D115" s="126"/>
      <c r="E115" s="126"/>
      <c r="F115" s="126"/>
      <c r="G115" s="126"/>
      <c r="H115" s="126"/>
      <c r="I115" s="127"/>
      <c r="J115" s="45" t="s">
        <v>119</v>
      </c>
      <c r="K115" s="29" t="str">
        <f>IF($J115="-AUSWAHL-","",VLOOKUP($J115,Wirkfaktoren_Komp.!$B$4:$H$54,2,FALSE))</f>
        <v/>
      </c>
      <c r="L115" s="30" t="str">
        <f>IF($J115="-AUSWAHL-","",VLOOKUP($J115,Wirkfaktoren_Komp.!$B$4:$I$54,8,FALSE))</f>
        <v/>
      </c>
      <c r="M115" s="115"/>
      <c r="N115" s="106" t="str">
        <f>IF(L115="","",SUM(L115:M115))</f>
        <v/>
      </c>
      <c r="O115" s="138"/>
    </row>
    <row r="116" spans="2:15" ht="26.25" customHeight="1" x14ac:dyDescent="0.25">
      <c r="B116" s="128"/>
      <c r="C116" s="129"/>
      <c r="D116" s="129"/>
      <c r="E116" s="129"/>
      <c r="F116" s="129"/>
      <c r="G116" s="129"/>
      <c r="H116" s="129"/>
      <c r="I116" s="130"/>
      <c r="J116" s="46" t="s">
        <v>119</v>
      </c>
      <c r="K116" s="31" t="str">
        <f>IF($J116="-AUSWAHL-","",VLOOKUP($J116,Wirkfaktoren_Komp.!$B$4:$H$54,2,FALSE))</f>
        <v/>
      </c>
      <c r="L116" s="47" t="str">
        <f>IF($J116="-AUSWAHL-","",VLOOKUP($J116,Wirkfaktoren_Komp.!$B$4:$I$54,8,FALSE))</f>
        <v/>
      </c>
      <c r="M116" s="116"/>
      <c r="N116" s="108" t="str">
        <f t="shared" ref="N116:N119" si="18">IF(L116="","",SUM(L116:M116))</f>
        <v/>
      </c>
      <c r="O116" s="138"/>
    </row>
    <row r="117" spans="2:15" ht="26.25" customHeight="1" x14ac:dyDescent="0.25">
      <c r="B117" s="128"/>
      <c r="C117" s="129"/>
      <c r="D117" s="129"/>
      <c r="E117" s="129"/>
      <c r="F117" s="129"/>
      <c r="G117" s="129"/>
      <c r="H117" s="129"/>
      <c r="I117" s="130"/>
      <c r="J117" s="46" t="s">
        <v>119</v>
      </c>
      <c r="K117" s="31" t="str">
        <f>IF($J117="-AUSWAHL-","",VLOOKUP($J117,Wirkfaktoren_Komp.!$B$4:$H$54,2,FALSE))</f>
        <v/>
      </c>
      <c r="L117" s="47" t="str">
        <f>IF($J117="-AUSWAHL-","",VLOOKUP($J117,Wirkfaktoren_Komp.!$B$4:$I$54,8,FALSE))</f>
        <v/>
      </c>
      <c r="M117" s="116"/>
      <c r="N117" s="108" t="str">
        <f t="shared" si="18"/>
        <v/>
      </c>
      <c r="O117" s="138"/>
    </row>
    <row r="118" spans="2:15" ht="26.25" customHeight="1" x14ac:dyDescent="0.25">
      <c r="B118" s="128"/>
      <c r="C118" s="129"/>
      <c r="D118" s="129"/>
      <c r="E118" s="129"/>
      <c r="F118" s="129"/>
      <c r="G118" s="129"/>
      <c r="H118" s="129"/>
      <c r="I118" s="130"/>
      <c r="J118" s="46" t="s">
        <v>119</v>
      </c>
      <c r="K118" s="31" t="str">
        <f>IF($J118="-AUSWAHL-","",VLOOKUP($J118,Wirkfaktoren_Komp.!$B$4:$H$54,2,FALSE))</f>
        <v/>
      </c>
      <c r="L118" s="47" t="str">
        <f>IF($J118="-AUSWAHL-","",VLOOKUP($J118,Wirkfaktoren_Komp.!$B$4:$I$54,8,FALSE))</f>
        <v/>
      </c>
      <c r="M118" s="116"/>
      <c r="N118" s="108" t="str">
        <f t="shared" si="18"/>
        <v/>
      </c>
      <c r="O118" s="138"/>
    </row>
    <row r="119" spans="2:15" ht="26.25" customHeight="1" thickBot="1" x14ac:dyDescent="0.3">
      <c r="B119" s="131"/>
      <c r="C119" s="132"/>
      <c r="D119" s="132"/>
      <c r="E119" s="132"/>
      <c r="F119" s="132"/>
      <c r="G119" s="132"/>
      <c r="H119" s="132"/>
      <c r="I119" s="133"/>
      <c r="J119" s="48" t="s">
        <v>119</v>
      </c>
      <c r="K119" s="32" t="str">
        <f>IF($J119="-AUSWAHL-","",VLOOKUP($J119,Wirkfaktoren_Komp.!$B$4:$H$54,2,FALSE))</f>
        <v/>
      </c>
      <c r="L119" s="49" t="str">
        <f>IF($J119="-AUSWAHL-","",VLOOKUP($J119,Wirkfaktoren_Komp.!$B$4:$I$54,8,FALSE))</f>
        <v/>
      </c>
      <c r="M119" s="117"/>
      <c r="N119" s="107" t="str">
        <f t="shared" si="18"/>
        <v/>
      </c>
      <c r="O119" s="139"/>
    </row>
    <row r="120" spans="2:15" ht="26.25" customHeight="1" thickBot="1" x14ac:dyDescent="0.3">
      <c r="B120" s="33" t="str">
        <f>IF($C120="","",MAX($B$5:$B119)+1)</f>
        <v/>
      </c>
      <c r="C120" s="43"/>
      <c r="D120" s="44"/>
      <c r="E120" s="44" t="s">
        <v>120</v>
      </c>
      <c r="F120" s="44" t="s">
        <v>120</v>
      </c>
      <c r="G120" s="44" t="s">
        <v>120</v>
      </c>
      <c r="H120" s="44" t="s">
        <v>120</v>
      </c>
      <c r="I120" s="50"/>
      <c r="J120" s="134" t="s">
        <v>43</v>
      </c>
      <c r="K120" s="135"/>
      <c r="L120" s="135"/>
      <c r="M120" s="136"/>
      <c r="N120" s="65">
        <f>MIN(SUM(N121:N125),20)</f>
        <v>0</v>
      </c>
      <c r="O120" s="137"/>
    </row>
    <row r="121" spans="2:15" ht="26.25" customHeight="1" x14ac:dyDescent="0.25">
      <c r="B121" s="125"/>
      <c r="C121" s="126"/>
      <c r="D121" s="126"/>
      <c r="E121" s="126"/>
      <c r="F121" s="126"/>
      <c r="G121" s="126"/>
      <c r="H121" s="126"/>
      <c r="I121" s="127"/>
      <c r="J121" s="45" t="s">
        <v>119</v>
      </c>
      <c r="K121" s="29" t="str">
        <f>IF($J121="-AUSWAHL-","",VLOOKUP($J121,Wirkfaktoren_Komp.!$B$4:$H$54,2,FALSE))</f>
        <v/>
      </c>
      <c r="L121" s="30" t="str">
        <f>IF($J121="-AUSWAHL-","",VLOOKUP($J121,Wirkfaktoren_Komp.!$B$4:$I$54,8,FALSE))</f>
        <v/>
      </c>
      <c r="M121" s="115"/>
      <c r="N121" s="106" t="str">
        <f>IF(L121="","",SUM(L121:M121))</f>
        <v/>
      </c>
      <c r="O121" s="138"/>
    </row>
    <row r="122" spans="2:15" ht="26.25" customHeight="1" x14ac:dyDescent="0.25">
      <c r="B122" s="128"/>
      <c r="C122" s="129"/>
      <c r="D122" s="129"/>
      <c r="E122" s="129"/>
      <c r="F122" s="129"/>
      <c r="G122" s="129"/>
      <c r="H122" s="129"/>
      <c r="I122" s="130"/>
      <c r="J122" s="46" t="s">
        <v>119</v>
      </c>
      <c r="K122" s="31" t="str">
        <f>IF($J122="-AUSWAHL-","",VLOOKUP($J122,Wirkfaktoren_Komp.!$B$4:$H$54,2,FALSE))</f>
        <v/>
      </c>
      <c r="L122" s="47" t="str">
        <f>IF($J122="-AUSWAHL-","",VLOOKUP($J122,Wirkfaktoren_Komp.!$B$4:$I$54,8,FALSE))</f>
        <v/>
      </c>
      <c r="M122" s="116"/>
      <c r="N122" s="108" t="str">
        <f t="shared" ref="N122:N125" si="19">IF(L122="","",SUM(L122:M122))</f>
        <v/>
      </c>
      <c r="O122" s="138"/>
    </row>
    <row r="123" spans="2:15" ht="26.25" customHeight="1" x14ac:dyDescent="0.25">
      <c r="B123" s="128"/>
      <c r="C123" s="129"/>
      <c r="D123" s="129"/>
      <c r="E123" s="129"/>
      <c r="F123" s="129"/>
      <c r="G123" s="129"/>
      <c r="H123" s="129"/>
      <c r="I123" s="130"/>
      <c r="J123" s="46" t="s">
        <v>119</v>
      </c>
      <c r="K123" s="31" t="str">
        <f>IF($J123="-AUSWAHL-","",VLOOKUP($J123,Wirkfaktoren_Komp.!$B$4:$H$54,2,FALSE))</f>
        <v/>
      </c>
      <c r="L123" s="47" t="str">
        <f>IF($J123="-AUSWAHL-","",VLOOKUP($J123,Wirkfaktoren_Komp.!$B$4:$I$54,8,FALSE))</f>
        <v/>
      </c>
      <c r="M123" s="116"/>
      <c r="N123" s="108" t="str">
        <f t="shared" si="19"/>
        <v/>
      </c>
      <c r="O123" s="138"/>
    </row>
    <row r="124" spans="2:15" ht="26.25" customHeight="1" x14ac:dyDescent="0.25">
      <c r="B124" s="128"/>
      <c r="C124" s="129"/>
      <c r="D124" s="129"/>
      <c r="E124" s="129"/>
      <c r="F124" s="129"/>
      <c r="G124" s="129"/>
      <c r="H124" s="129"/>
      <c r="I124" s="130"/>
      <c r="J124" s="46" t="s">
        <v>119</v>
      </c>
      <c r="K124" s="31" t="str">
        <f>IF($J124="-AUSWAHL-","",VLOOKUP($J124,Wirkfaktoren_Komp.!$B$4:$H$54,2,FALSE))</f>
        <v/>
      </c>
      <c r="L124" s="47" t="str">
        <f>IF($J124="-AUSWAHL-","",VLOOKUP($J124,Wirkfaktoren_Komp.!$B$4:$I$54,8,FALSE))</f>
        <v/>
      </c>
      <c r="M124" s="116"/>
      <c r="N124" s="108" t="str">
        <f t="shared" si="19"/>
        <v/>
      </c>
      <c r="O124" s="138"/>
    </row>
    <row r="125" spans="2:15" ht="26.25" customHeight="1" thickBot="1" x14ac:dyDescent="0.3">
      <c r="B125" s="131"/>
      <c r="C125" s="132"/>
      <c r="D125" s="132"/>
      <c r="E125" s="132"/>
      <c r="F125" s="132"/>
      <c r="G125" s="132"/>
      <c r="H125" s="132"/>
      <c r="I125" s="133"/>
      <c r="J125" s="48" t="s">
        <v>119</v>
      </c>
      <c r="K125" s="32" t="str">
        <f>IF($J125="-AUSWAHL-","",VLOOKUP($J125,Wirkfaktoren_Komp.!$B$4:$H$54,2,FALSE))</f>
        <v/>
      </c>
      <c r="L125" s="49" t="str">
        <f>IF($J125="-AUSWAHL-","",VLOOKUP($J125,Wirkfaktoren_Komp.!$B$4:$I$54,8,FALSE))</f>
        <v/>
      </c>
      <c r="M125" s="117"/>
      <c r="N125" s="107" t="str">
        <f t="shared" si="19"/>
        <v/>
      </c>
      <c r="O125" s="139"/>
    </row>
    <row r="126" spans="2:15" ht="26.25" customHeight="1" thickBot="1" x14ac:dyDescent="0.3">
      <c r="B126" s="33" t="str">
        <f>IF($C126="","",MAX($B$5:$B125)+1)</f>
        <v/>
      </c>
      <c r="C126" s="43"/>
      <c r="D126" s="44"/>
      <c r="E126" s="44" t="s">
        <v>120</v>
      </c>
      <c r="F126" s="44" t="s">
        <v>120</v>
      </c>
      <c r="G126" s="44" t="s">
        <v>120</v>
      </c>
      <c r="H126" s="44" t="s">
        <v>120</v>
      </c>
      <c r="I126" s="50"/>
      <c r="J126" s="134" t="s">
        <v>43</v>
      </c>
      <c r="K126" s="135"/>
      <c r="L126" s="135"/>
      <c r="M126" s="136"/>
      <c r="N126" s="65">
        <f>MIN(SUM(N127:N131),20)</f>
        <v>0</v>
      </c>
      <c r="O126" s="137"/>
    </row>
    <row r="127" spans="2:15" ht="26.25" customHeight="1" x14ac:dyDescent="0.25">
      <c r="B127" s="125"/>
      <c r="C127" s="126"/>
      <c r="D127" s="126"/>
      <c r="E127" s="126"/>
      <c r="F127" s="126"/>
      <c r="G127" s="126"/>
      <c r="H127" s="126"/>
      <c r="I127" s="127"/>
      <c r="J127" s="45" t="s">
        <v>119</v>
      </c>
      <c r="K127" s="29" t="str">
        <f>IF($J127="-AUSWAHL-","",VLOOKUP($J127,Wirkfaktoren_Komp.!$B$4:$H$54,2,FALSE))</f>
        <v/>
      </c>
      <c r="L127" s="30" t="str">
        <f>IF($J127="-AUSWAHL-","",VLOOKUP($J127,Wirkfaktoren_Komp.!$B$4:$I$54,8,FALSE))</f>
        <v/>
      </c>
      <c r="M127" s="115"/>
      <c r="N127" s="106" t="str">
        <f>IF(L127="","",SUM(L127:M127))</f>
        <v/>
      </c>
      <c r="O127" s="138"/>
    </row>
    <row r="128" spans="2:15" ht="26.25" customHeight="1" x14ac:dyDescent="0.25">
      <c r="B128" s="128"/>
      <c r="C128" s="129"/>
      <c r="D128" s="129"/>
      <c r="E128" s="129"/>
      <c r="F128" s="129"/>
      <c r="G128" s="129"/>
      <c r="H128" s="129"/>
      <c r="I128" s="130"/>
      <c r="J128" s="46" t="s">
        <v>119</v>
      </c>
      <c r="K128" s="31" t="str">
        <f>IF($J128="-AUSWAHL-","",VLOOKUP($J128,Wirkfaktoren_Komp.!$B$4:$H$54,2,FALSE))</f>
        <v/>
      </c>
      <c r="L128" s="47" t="str">
        <f>IF($J128="-AUSWAHL-","",VLOOKUP($J128,Wirkfaktoren_Komp.!$B$4:$I$54,8,FALSE))</f>
        <v/>
      </c>
      <c r="M128" s="116"/>
      <c r="N128" s="108" t="str">
        <f t="shared" ref="N128:N131" si="20">IF(L128="","",SUM(L128:M128))</f>
        <v/>
      </c>
      <c r="O128" s="138"/>
    </row>
    <row r="129" spans="2:15" ht="26.25" customHeight="1" x14ac:dyDescent="0.25">
      <c r="B129" s="128"/>
      <c r="C129" s="129"/>
      <c r="D129" s="129"/>
      <c r="E129" s="129"/>
      <c r="F129" s="129"/>
      <c r="G129" s="129"/>
      <c r="H129" s="129"/>
      <c r="I129" s="130"/>
      <c r="J129" s="46" t="s">
        <v>119</v>
      </c>
      <c r="K129" s="31" t="str">
        <f>IF($J129="-AUSWAHL-","",VLOOKUP($J129,Wirkfaktoren_Komp.!$B$4:$H$54,2,FALSE))</f>
        <v/>
      </c>
      <c r="L129" s="47" t="str">
        <f>IF($J129="-AUSWAHL-","",VLOOKUP($J129,Wirkfaktoren_Komp.!$B$4:$I$54,8,FALSE))</f>
        <v/>
      </c>
      <c r="M129" s="116"/>
      <c r="N129" s="108" t="str">
        <f t="shared" si="20"/>
        <v/>
      </c>
      <c r="O129" s="138"/>
    </row>
    <row r="130" spans="2:15" ht="26.25" customHeight="1" x14ac:dyDescent="0.25">
      <c r="B130" s="128"/>
      <c r="C130" s="129"/>
      <c r="D130" s="129"/>
      <c r="E130" s="129"/>
      <c r="F130" s="129"/>
      <c r="G130" s="129"/>
      <c r="H130" s="129"/>
      <c r="I130" s="130"/>
      <c r="J130" s="46" t="s">
        <v>119</v>
      </c>
      <c r="K130" s="31" t="str">
        <f>IF($J130="-AUSWAHL-","",VLOOKUP($J130,Wirkfaktoren_Komp.!$B$4:$H$54,2,FALSE))</f>
        <v/>
      </c>
      <c r="L130" s="47" t="str">
        <f>IF($J130="-AUSWAHL-","",VLOOKUP($J130,Wirkfaktoren_Komp.!$B$4:$I$54,8,FALSE))</f>
        <v/>
      </c>
      <c r="M130" s="116"/>
      <c r="N130" s="108" t="str">
        <f t="shared" si="20"/>
        <v/>
      </c>
      <c r="O130" s="138"/>
    </row>
    <row r="131" spans="2:15" ht="26.25" customHeight="1" thickBot="1" x14ac:dyDescent="0.3">
      <c r="B131" s="131"/>
      <c r="C131" s="132"/>
      <c r="D131" s="132"/>
      <c r="E131" s="132"/>
      <c r="F131" s="132"/>
      <c r="G131" s="132"/>
      <c r="H131" s="132"/>
      <c r="I131" s="133"/>
      <c r="J131" s="48" t="s">
        <v>119</v>
      </c>
      <c r="K131" s="32" t="str">
        <f>IF($J131="-AUSWAHL-","",VLOOKUP($J131,Wirkfaktoren_Komp.!$B$4:$H$54,2,FALSE))</f>
        <v/>
      </c>
      <c r="L131" s="49" t="str">
        <f>IF($J131="-AUSWAHL-","",VLOOKUP($J131,Wirkfaktoren_Komp.!$B$4:$I$54,8,FALSE))</f>
        <v/>
      </c>
      <c r="M131" s="117"/>
      <c r="N131" s="107" t="str">
        <f t="shared" si="20"/>
        <v/>
      </c>
      <c r="O131" s="139"/>
    </row>
    <row r="132" spans="2:15" ht="26.25" customHeight="1" thickBot="1" x14ac:dyDescent="0.3">
      <c r="B132" s="33" t="str">
        <f>IF($C132="","",MAX($B$5:$B131)+1)</f>
        <v/>
      </c>
      <c r="C132" s="43"/>
      <c r="D132" s="44"/>
      <c r="E132" s="44" t="s">
        <v>120</v>
      </c>
      <c r="F132" s="44" t="s">
        <v>120</v>
      </c>
      <c r="G132" s="44" t="s">
        <v>120</v>
      </c>
      <c r="H132" s="44" t="s">
        <v>120</v>
      </c>
      <c r="I132" s="50"/>
      <c r="J132" s="134" t="s">
        <v>43</v>
      </c>
      <c r="K132" s="135"/>
      <c r="L132" s="135"/>
      <c r="M132" s="136"/>
      <c r="N132" s="65">
        <f>MIN(SUM(N133:N137),20)</f>
        <v>0</v>
      </c>
      <c r="O132" s="137"/>
    </row>
    <row r="133" spans="2:15" ht="26.25" customHeight="1" x14ac:dyDescent="0.25">
      <c r="B133" s="125"/>
      <c r="C133" s="126"/>
      <c r="D133" s="126"/>
      <c r="E133" s="126"/>
      <c r="F133" s="126"/>
      <c r="G133" s="126"/>
      <c r="H133" s="126"/>
      <c r="I133" s="127"/>
      <c r="J133" s="45" t="s">
        <v>119</v>
      </c>
      <c r="K133" s="29" t="str">
        <f>IF($J133="-AUSWAHL-","",VLOOKUP($J133,Wirkfaktoren_Komp.!$B$4:$H$54,2,FALSE))</f>
        <v/>
      </c>
      <c r="L133" s="30" t="str">
        <f>IF($J133="-AUSWAHL-","",VLOOKUP($J133,Wirkfaktoren_Komp.!$B$4:$I$54,8,FALSE))</f>
        <v/>
      </c>
      <c r="M133" s="115"/>
      <c r="N133" s="106" t="str">
        <f>IF(L133="","",SUM(L133:M133))</f>
        <v/>
      </c>
      <c r="O133" s="138"/>
    </row>
    <row r="134" spans="2:15" ht="26.25" customHeight="1" x14ac:dyDescent="0.25">
      <c r="B134" s="128"/>
      <c r="C134" s="129"/>
      <c r="D134" s="129"/>
      <c r="E134" s="129"/>
      <c r="F134" s="129"/>
      <c r="G134" s="129"/>
      <c r="H134" s="129"/>
      <c r="I134" s="130"/>
      <c r="J134" s="46" t="s">
        <v>119</v>
      </c>
      <c r="K134" s="31" t="str">
        <f>IF($J134="-AUSWAHL-","",VLOOKUP($J134,Wirkfaktoren_Komp.!$B$4:$H$54,2,FALSE))</f>
        <v/>
      </c>
      <c r="L134" s="47" t="str">
        <f>IF($J134="-AUSWAHL-","",VLOOKUP($J134,Wirkfaktoren_Komp.!$B$4:$I$54,8,FALSE))</f>
        <v/>
      </c>
      <c r="M134" s="116"/>
      <c r="N134" s="108" t="str">
        <f t="shared" ref="N134:N137" si="21">IF(L134="","",SUM(L134:M134))</f>
        <v/>
      </c>
      <c r="O134" s="138"/>
    </row>
    <row r="135" spans="2:15" ht="26.25" customHeight="1" x14ac:dyDescent="0.25">
      <c r="B135" s="128"/>
      <c r="C135" s="129"/>
      <c r="D135" s="129"/>
      <c r="E135" s="129"/>
      <c r="F135" s="129"/>
      <c r="G135" s="129"/>
      <c r="H135" s="129"/>
      <c r="I135" s="130"/>
      <c r="J135" s="46" t="s">
        <v>119</v>
      </c>
      <c r="K135" s="31" t="str">
        <f>IF($J135="-AUSWAHL-","",VLOOKUP($J135,Wirkfaktoren_Komp.!$B$4:$H$54,2,FALSE))</f>
        <v/>
      </c>
      <c r="L135" s="47" t="str">
        <f>IF($J135="-AUSWAHL-","",VLOOKUP($J135,Wirkfaktoren_Komp.!$B$4:$I$54,8,FALSE))</f>
        <v/>
      </c>
      <c r="M135" s="116"/>
      <c r="N135" s="108" t="str">
        <f t="shared" si="21"/>
        <v/>
      </c>
      <c r="O135" s="138"/>
    </row>
    <row r="136" spans="2:15" ht="26.25" customHeight="1" x14ac:dyDescent="0.25">
      <c r="B136" s="128"/>
      <c r="C136" s="129"/>
      <c r="D136" s="129"/>
      <c r="E136" s="129"/>
      <c r="F136" s="129"/>
      <c r="G136" s="129"/>
      <c r="H136" s="129"/>
      <c r="I136" s="130"/>
      <c r="J136" s="46" t="s">
        <v>119</v>
      </c>
      <c r="K136" s="31" t="str">
        <f>IF($J136="-AUSWAHL-","",VLOOKUP($J136,Wirkfaktoren_Komp.!$B$4:$H$54,2,FALSE))</f>
        <v/>
      </c>
      <c r="L136" s="47" t="str">
        <f>IF($J136="-AUSWAHL-","",VLOOKUP($J136,Wirkfaktoren_Komp.!$B$4:$I$54,8,FALSE))</f>
        <v/>
      </c>
      <c r="M136" s="116"/>
      <c r="N136" s="108" t="str">
        <f t="shared" si="21"/>
        <v/>
      </c>
      <c r="O136" s="138"/>
    </row>
    <row r="137" spans="2:15" ht="26.25" customHeight="1" thickBot="1" x14ac:dyDescent="0.3">
      <c r="B137" s="131"/>
      <c r="C137" s="132"/>
      <c r="D137" s="132"/>
      <c r="E137" s="132"/>
      <c r="F137" s="132"/>
      <c r="G137" s="132"/>
      <c r="H137" s="132"/>
      <c r="I137" s="133"/>
      <c r="J137" s="48" t="s">
        <v>119</v>
      </c>
      <c r="K137" s="32" t="str">
        <f>IF($J137="-AUSWAHL-","",VLOOKUP($J137,Wirkfaktoren_Komp.!$B$4:$H$54,2,FALSE))</f>
        <v/>
      </c>
      <c r="L137" s="49" t="str">
        <f>IF($J137="-AUSWAHL-","",VLOOKUP($J137,Wirkfaktoren_Komp.!$B$4:$I$54,8,FALSE))</f>
        <v/>
      </c>
      <c r="M137" s="117"/>
      <c r="N137" s="107" t="str">
        <f t="shared" si="21"/>
        <v/>
      </c>
      <c r="O137" s="139"/>
    </row>
    <row r="138" spans="2:15" ht="26.25" customHeight="1" thickBot="1" x14ac:dyDescent="0.3">
      <c r="B138" s="33" t="str">
        <f>IF($C138="","",MAX($B$5:$B137)+1)</f>
        <v/>
      </c>
      <c r="C138" s="43"/>
      <c r="D138" s="44"/>
      <c r="E138" s="44" t="s">
        <v>120</v>
      </c>
      <c r="F138" s="44" t="s">
        <v>120</v>
      </c>
      <c r="G138" s="44" t="s">
        <v>120</v>
      </c>
      <c r="H138" s="44" t="s">
        <v>120</v>
      </c>
      <c r="I138" s="50"/>
      <c r="J138" s="134" t="s">
        <v>43</v>
      </c>
      <c r="K138" s="135"/>
      <c r="L138" s="135"/>
      <c r="M138" s="136"/>
      <c r="N138" s="65">
        <f>MIN(SUM(N139:N143),20)</f>
        <v>0</v>
      </c>
      <c r="O138" s="137"/>
    </row>
    <row r="139" spans="2:15" ht="26.25" customHeight="1" x14ac:dyDescent="0.25">
      <c r="B139" s="125"/>
      <c r="C139" s="126"/>
      <c r="D139" s="126"/>
      <c r="E139" s="126"/>
      <c r="F139" s="126"/>
      <c r="G139" s="126"/>
      <c r="H139" s="126"/>
      <c r="I139" s="127"/>
      <c r="J139" s="45" t="s">
        <v>119</v>
      </c>
      <c r="K139" s="29" t="str">
        <f>IF($J139="-AUSWAHL-","",VLOOKUP($J139,Wirkfaktoren_Komp.!$B$4:$H$54,2,FALSE))</f>
        <v/>
      </c>
      <c r="L139" s="30" t="str">
        <f>IF($J139="-AUSWAHL-","",VLOOKUP($J139,Wirkfaktoren_Komp.!$B$4:$I$54,8,FALSE))</f>
        <v/>
      </c>
      <c r="M139" s="115"/>
      <c r="N139" s="106" t="str">
        <f>IF(L139="","",SUM(L139:M139))</f>
        <v/>
      </c>
      <c r="O139" s="138"/>
    </row>
    <row r="140" spans="2:15" ht="26.25" customHeight="1" x14ac:dyDescent="0.25">
      <c r="B140" s="128"/>
      <c r="C140" s="129"/>
      <c r="D140" s="129"/>
      <c r="E140" s="129"/>
      <c r="F140" s="129"/>
      <c r="G140" s="129"/>
      <c r="H140" s="129"/>
      <c r="I140" s="130"/>
      <c r="J140" s="46" t="s">
        <v>119</v>
      </c>
      <c r="K140" s="31" t="str">
        <f>IF($J140="-AUSWAHL-","",VLOOKUP($J140,Wirkfaktoren_Komp.!$B$4:$H$54,2,FALSE))</f>
        <v/>
      </c>
      <c r="L140" s="47" t="str">
        <f>IF($J140="-AUSWAHL-","",VLOOKUP($J140,Wirkfaktoren_Komp.!$B$4:$I$54,8,FALSE))</f>
        <v/>
      </c>
      <c r="M140" s="116"/>
      <c r="N140" s="108" t="str">
        <f t="shared" ref="N140:N143" si="22">IF(L140="","",SUM(L140:M140))</f>
        <v/>
      </c>
      <c r="O140" s="138"/>
    </row>
    <row r="141" spans="2:15" ht="26.25" customHeight="1" x14ac:dyDescent="0.25">
      <c r="B141" s="128"/>
      <c r="C141" s="129"/>
      <c r="D141" s="129"/>
      <c r="E141" s="129"/>
      <c r="F141" s="129"/>
      <c r="G141" s="129"/>
      <c r="H141" s="129"/>
      <c r="I141" s="130"/>
      <c r="J141" s="46" t="s">
        <v>119</v>
      </c>
      <c r="K141" s="31" t="str">
        <f>IF($J141="-AUSWAHL-","",VLOOKUP($J141,Wirkfaktoren_Komp.!$B$4:$H$54,2,FALSE))</f>
        <v/>
      </c>
      <c r="L141" s="47" t="str">
        <f>IF($J141="-AUSWAHL-","",VLOOKUP($J141,Wirkfaktoren_Komp.!$B$4:$I$54,8,FALSE))</f>
        <v/>
      </c>
      <c r="M141" s="116"/>
      <c r="N141" s="108" t="str">
        <f t="shared" si="22"/>
        <v/>
      </c>
      <c r="O141" s="138"/>
    </row>
    <row r="142" spans="2:15" ht="26.25" customHeight="1" x14ac:dyDescent="0.25">
      <c r="B142" s="128"/>
      <c r="C142" s="129"/>
      <c r="D142" s="129"/>
      <c r="E142" s="129"/>
      <c r="F142" s="129"/>
      <c r="G142" s="129"/>
      <c r="H142" s="129"/>
      <c r="I142" s="130"/>
      <c r="J142" s="46" t="s">
        <v>119</v>
      </c>
      <c r="K142" s="31" t="str">
        <f>IF($J142="-AUSWAHL-","",VLOOKUP($J142,Wirkfaktoren_Komp.!$B$4:$H$54,2,FALSE))</f>
        <v/>
      </c>
      <c r="L142" s="47" t="str">
        <f>IF($J142="-AUSWAHL-","",VLOOKUP($J142,Wirkfaktoren_Komp.!$B$4:$I$54,8,FALSE))</f>
        <v/>
      </c>
      <c r="M142" s="116"/>
      <c r="N142" s="108" t="str">
        <f t="shared" si="22"/>
        <v/>
      </c>
      <c r="O142" s="138"/>
    </row>
    <row r="143" spans="2:15" ht="26.25" customHeight="1" thickBot="1" x14ac:dyDescent="0.3">
      <c r="B143" s="131"/>
      <c r="C143" s="132"/>
      <c r="D143" s="132"/>
      <c r="E143" s="132"/>
      <c r="F143" s="132"/>
      <c r="G143" s="132"/>
      <c r="H143" s="132"/>
      <c r="I143" s="133"/>
      <c r="J143" s="48" t="s">
        <v>119</v>
      </c>
      <c r="K143" s="32" t="str">
        <f>IF($J143="-AUSWAHL-","",VLOOKUP($J143,Wirkfaktoren_Komp.!$B$4:$H$54,2,FALSE))</f>
        <v/>
      </c>
      <c r="L143" s="49" t="str">
        <f>IF($J143="-AUSWAHL-","",VLOOKUP($J143,Wirkfaktoren_Komp.!$B$4:$I$54,8,FALSE))</f>
        <v/>
      </c>
      <c r="M143" s="117"/>
      <c r="N143" s="107" t="str">
        <f t="shared" si="22"/>
        <v/>
      </c>
      <c r="O143" s="139"/>
    </row>
    <row r="144" spans="2:15" ht="26.25" customHeight="1" thickBot="1" x14ac:dyDescent="0.3">
      <c r="B144" s="33" t="str">
        <f>IF($C144="","",MAX($B$5:$B143)+1)</f>
        <v/>
      </c>
      <c r="C144" s="43"/>
      <c r="D144" s="44"/>
      <c r="E144" s="44" t="s">
        <v>120</v>
      </c>
      <c r="F144" s="44" t="s">
        <v>120</v>
      </c>
      <c r="G144" s="44" t="s">
        <v>120</v>
      </c>
      <c r="H144" s="44" t="s">
        <v>120</v>
      </c>
      <c r="I144" s="50"/>
      <c r="J144" s="134" t="s">
        <v>43</v>
      </c>
      <c r="K144" s="135"/>
      <c r="L144" s="135"/>
      <c r="M144" s="136"/>
      <c r="N144" s="65">
        <f>MIN(SUM(N145:N149),20)</f>
        <v>0</v>
      </c>
      <c r="O144" s="137"/>
    </row>
    <row r="145" spans="2:15" ht="26.25" customHeight="1" x14ac:dyDescent="0.25">
      <c r="B145" s="125"/>
      <c r="C145" s="126"/>
      <c r="D145" s="126"/>
      <c r="E145" s="126"/>
      <c r="F145" s="126"/>
      <c r="G145" s="126"/>
      <c r="H145" s="126"/>
      <c r="I145" s="127"/>
      <c r="J145" s="45" t="s">
        <v>119</v>
      </c>
      <c r="K145" s="29" t="str">
        <f>IF($J145="-AUSWAHL-","",VLOOKUP($J145,Wirkfaktoren_Komp.!$B$4:$H$54,2,FALSE))</f>
        <v/>
      </c>
      <c r="L145" s="30" t="str">
        <f>IF($J145="-AUSWAHL-","",VLOOKUP($J145,Wirkfaktoren_Komp.!$B$4:$I$54,8,FALSE))</f>
        <v/>
      </c>
      <c r="M145" s="115"/>
      <c r="N145" s="106" t="str">
        <f>IF(L145="","",SUM(L145:M145))</f>
        <v/>
      </c>
      <c r="O145" s="138"/>
    </row>
    <row r="146" spans="2:15" ht="26.25" customHeight="1" x14ac:dyDescent="0.25">
      <c r="B146" s="128"/>
      <c r="C146" s="129"/>
      <c r="D146" s="129"/>
      <c r="E146" s="129"/>
      <c r="F146" s="129"/>
      <c r="G146" s="129"/>
      <c r="H146" s="129"/>
      <c r="I146" s="130"/>
      <c r="J146" s="46" t="s">
        <v>119</v>
      </c>
      <c r="K146" s="31" t="str">
        <f>IF($J146="-AUSWAHL-","",VLOOKUP($J146,Wirkfaktoren_Komp.!$B$4:$H$54,2,FALSE))</f>
        <v/>
      </c>
      <c r="L146" s="47" t="str">
        <f>IF($J146="-AUSWAHL-","",VLOOKUP($J146,Wirkfaktoren_Komp.!$B$4:$I$54,8,FALSE))</f>
        <v/>
      </c>
      <c r="M146" s="116"/>
      <c r="N146" s="108" t="str">
        <f t="shared" ref="N146:N149" si="23">IF(L146="","",SUM(L146:M146))</f>
        <v/>
      </c>
      <c r="O146" s="138"/>
    </row>
    <row r="147" spans="2:15" ht="26.25" customHeight="1" x14ac:dyDescent="0.25">
      <c r="B147" s="128"/>
      <c r="C147" s="129"/>
      <c r="D147" s="129"/>
      <c r="E147" s="129"/>
      <c r="F147" s="129"/>
      <c r="G147" s="129"/>
      <c r="H147" s="129"/>
      <c r="I147" s="130"/>
      <c r="J147" s="46" t="s">
        <v>119</v>
      </c>
      <c r="K147" s="31" t="str">
        <f>IF($J147="-AUSWAHL-","",VLOOKUP($J147,Wirkfaktoren_Komp.!$B$4:$H$54,2,FALSE))</f>
        <v/>
      </c>
      <c r="L147" s="47" t="str">
        <f>IF($J147="-AUSWAHL-","",VLOOKUP($J147,Wirkfaktoren_Komp.!$B$4:$I$54,8,FALSE))</f>
        <v/>
      </c>
      <c r="M147" s="116"/>
      <c r="N147" s="108" t="str">
        <f t="shared" si="23"/>
        <v/>
      </c>
      <c r="O147" s="138"/>
    </row>
    <row r="148" spans="2:15" ht="26.25" customHeight="1" x14ac:dyDescent="0.25">
      <c r="B148" s="128"/>
      <c r="C148" s="129"/>
      <c r="D148" s="129"/>
      <c r="E148" s="129"/>
      <c r="F148" s="129"/>
      <c r="G148" s="129"/>
      <c r="H148" s="129"/>
      <c r="I148" s="130"/>
      <c r="J148" s="46" t="s">
        <v>119</v>
      </c>
      <c r="K148" s="31" t="str">
        <f>IF($J148="-AUSWAHL-","",VLOOKUP($J148,Wirkfaktoren_Komp.!$B$4:$H$54,2,FALSE))</f>
        <v/>
      </c>
      <c r="L148" s="47" t="str">
        <f>IF($J148="-AUSWAHL-","",VLOOKUP($J148,Wirkfaktoren_Komp.!$B$4:$I$54,8,FALSE))</f>
        <v/>
      </c>
      <c r="M148" s="116"/>
      <c r="N148" s="108" t="str">
        <f t="shared" si="23"/>
        <v/>
      </c>
      <c r="O148" s="138"/>
    </row>
    <row r="149" spans="2:15" ht="26.25" customHeight="1" thickBot="1" x14ac:dyDescent="0.3">
      <c r="B149" s="131"/>
      <c r="C149" s="132"/>
      <c r="D149" s="132"/>
      <c r="E149" s="132"/>
      <c r="F149" s="132"/>
      <c r="G149" s="132"/>
      <c r="H149" s="132"/>
      <c r="I149" s="133"/>
      <c r="J149" s="48" t="s">
        <v>119</v>
      </c>
      <c r="K149" s="32" t="str">
        <f>IF($J149="-AUSWAHL-","",VLOOKUP($J149,Wirkfaktoren_Komp.!$B$4:$H$54,2,FALSE))</f>
        <v/>
      </c>
      <c r="L149" s="49" t="str">
        <f>IF($J149="-AUSWAHL-","",VLOOKUP($J149,Wirkfaktoren_Komp.!$B$4:$I$54,8,FALSE))</f>
        <v/>
      </c>
      <c r="M149" s="117"/>
      <c r="N149" s="107" t="str">
        <f t="shared" si="23"/>
        <v/>
      </c>
      <c r="O149" s="139"/>
    </row>
    <row r="150" spans="2:15" ht="26.25" customHeight="1" thickBot="1" x14ac:dyDescent="0.3">
      <c r="B150" s="33" t="str">
        <f>IF($C150="","",MAX($B$5:$B149)+1)</f>
        <v/>
      </c>
      <c r="C150" s="43"/>
      <c r="D150" s="44"/>
      <c r="E150" s="44" t="s">
        <v>120</v>
      </c>
      <c r="F150" s="44" t="s">
        <v>120</v>
      </c>
      <c r="G150" s="44" t="s">
        <v>120</v>
      </c>
      <c r="H150" s="44" t="s">
        <v>120</v>
      </c>
      <c r="I150" s="50"/>
      <c r="J150" s="134" t="s">
        <v>43</v>
      </c>
      <c r="K150" s="135"/>
      <c r="L150" s="135"/>
      <c r="M150" s="136"/>
      <c r="N150" s="65">
        <f>MIN(SUM(N151:N155),20)</f>
        <v>0</v>
      </c>
      <c r="O150" s="137"/>
    </row>
    <row r="151" spans="2:15" ht="26.25" customHeight="1" x14ac:dyDescent="0.25">
      <c r="B151" s="125"/>
      <c r="C151" s="126"/>
      <c r="D151" s="126"/>
      <c r="E151" s="126"/>
      <c r="F151" s="126"/>
      <c r="G151" s="126"/>
      <c r="H151" s="126"/>
      <c r="I151" s="127"/>
      <c r="J151" s="45" t="s">
        <v>119</v>
      </c>
      <c r="K151" s="29" t="str">
        <f>IF($J151="-AUSWAHL-","",VLOOKUP($J151,Wirkfaktoren_Komp.!$B$4:$H$54,2,FALSE))</f>
        <v/>
      </c>
      <c r="L151" s="30" t="str">
        <f>IF($J151="-AUSWAHL-","",VLOOKUP($J151,Wirkfaktoren_Komp.!$B$4:$I$54,8,FALSE))</f>
        <v/>
      </c>
      <c r="M151" s="115"/>
      <c r="N151" s="106" t="str">
        <f>IF(L151="","",SUM(L151:M151))</f>
        <v/>
      </c>
      <c r="O151" s="138"/>
    </row>
    <row r="152" spans="2:15" ht="26.25" customHeight="1" x14ac:dyDescent="0.25">
      <c r="B152" s="128"/>
      <c r="C152" s="129"/>
      <c r="D152" s="129"/>
      <c r="E152" s="129"/>
      <c r="F152" s="129"/>
      <c r="G152" s="129"/>
      <c r="H152" s="129"/>
      <c r="I152" s="130"/>
      <c r="J152" s="46" t="s">
        <v>119</v>
      </c>
      <c r="K152" s="31" t="str">
        <f>IF($J152="-AUSWAHL-","",VLOOKUP($J152,Wirkfaktoren_Komp.!$B$4:$H$54,2,FALSE))</f>
        <v/>
      </c>
      <c r="L152" s="47" t="str">
        <f>IF($J152="-AUSWAHL-","",VLOOKUP($J152,Wirkfaktoren_Komp.!$B$4:$I$54,8,FALSE))</f>
        <v/>
      </c>
      <c r="M152" s="116"/>
      <c r="N152" s="108" t="str">
        <f t="shared" ref="N152:N155" si="24">IF(L152="","",SUM(L152:M152))</f>
        <v/>
      </c>
      <c r="O152" s="138"/>
    </row>
    <row r="153" spans="2:15" ht="26.25" customHeight="1" x14ac:dyDescent="0.25">
      <c r="B153" s="128"/>
      <c r="C153" s="129"/>
      <c r="D153" s="129"/>
      <c r="E153" s="129"/>
      <c r="F153" s="129"/>
      <c r="G153" s="129"/>
      <c r="H153" s="129"/>
      <c r="I153" s="130"/>
      <c r="J153" s="46" t="s">
        <v>119</v>
      </c>
      <c r="K153" s="31" t="str">
        <f>IF($J153="-AUSWAHL-","",VLOOKUP($J153,Wirkfaktoren_Komp.!$B$4:$H$54,2,FALSE))</f>
        <v/>
      </c>
      <c r="L153" s="47" t="str">
        <f>IF($J153="-AUSWAHL-","",VLOOKUP($J153,Wirkfaktoren_Komp.!$B$4:$I$54,8,FALSE))</f>
        <v/>
      </c>
      <c r="M153" s="116"/>
      <c r="N153" s="108" t="str">
        <f t="shared" si="24"/>
        <v/>
      </c>
      <c r="O153" s="138"/>
    </row>
    <row r="154" spans="2:15" ht="26.25" customHeight="1" x14ac:dyDescent="0.25">
      <c r="B154" s="128"/>
      <c r="C154" s="129"/>
      <c r="D154" s="129"/>
      <c r="E154" s="129"/>
      <c r="F154" s="129"/>
      <c r="G154" s="129"/>
      <c r="H154" s="129"/>
      <c r="I154" s="130"/>
      <c r="J154" s="46" t="s">
        <v>119</v>
      </c>
      <c r="K154" s="31" t="str">
        <f>IF($J154="-AUSWAHL-","",VLOOKUP($J154,Wirkfaktoren_Komp.!$B$4:$H$54,2,FALSE))</f>
        <v/>
      </c>
      <c r="L154" s="47" t="str">
        <f>IF($J154="-AUSWAHL-","",VLOOKUP($J154,Wirkfaktoren_Komp.!$B$4:$I$54,8,FALSE))</f>
        <v/>
      </c>
      <c r="M154" s="116"/>
      <c r="N154" s="108" t="str">
        <f t="shared" si="24"/>
        <v/>
      </c>
      <c r="O154" s="138"/>
    </row>
    <row r="155" spans="2:15" ht="26.25" customHeight="1" thickBot="1" x14ac:dyDescent="0.3">
      <c r="B155" s="131"/>
      <c r="C155" s="132"/>
      <c r="D155" s="132"/>
      <c r="E155" s="132"/>
      <c r="F155" s="132"/>
      <c r="G155" s="132"/>
      <c r="H155" s="132"/>
      <c r="I155" s="133"/>
      <c r="J155" s="48" t="s">
        <v>119</v>
      </c>
      <c r="K155" s="32" t="str">
        <f>IF($J155="-AUSWAHL-","",VLOOKUP($J155,Wirkfaktoren_Komp.!$B$4:$H$54,2,FALSE))</f>
        <v/>
      </c>
      <c r="L155" s="49" t="str">
        <f>IF($J155="-AUSWAHL-","",VLOOKUP($J155,Wirkfaktoren_Komp.!$B$4:$I$54,8,FALSE))</f>
        <v/>
      </c>
      <c r="M155" s="117"/>
      <c r="N155" s="107" t="str">
        <f t="shared" si="24"/>
        <v/>
      </c>
      <c r="O155" s="139"/>
    </row>
    <row r="156" spans="2:15" ht="26.25" customHeight="1" thickBot="1" x14ac:dyDescent="0.3">
      <c r="B156" s="33" t="str">
        <f>IF($C156="","",MAX($B$5:$B155)+1)</f>
        <v/>
      </c>
      <c r="C156" s="43"/>
      <c r="D156" s="44"/>
      <c r="E156" s="44" t="s">
        <v>120</v>
      </c>
      <c r="F156" s="44" t="s">
        <v>120</v>
      </c>
      <c r="G156" s="44" t="s">
        <v>120</v>
      </c>
      <c r="H156" s="44" t="s">
        <v>120</v>
      </c>
      <c r="I156" s="50"/>
      <c r="J156" s="134" t="s">
        <v>43</v>
      </c>
      <c r="K156" s="135"/>
      <c r="L156" s="135"/>
      <c r="M156" s="136"/>
      <c r="N156" s="65">
        <f>MIN(SUM(N157:N161),20)</f>
        <v>0</v>
      </c>
      <c r="O156" s="137"/>
    </row>
    <row r="157" spans="2:15" ht="26.25" customHeight="1" x14ac:dyDescent="0.25">
      <c r="B157" s="125"/>
      <c r="C157" s="126"/>
      <c r="D157" s="126"/>
      <c r="E157" s="126"/>
      <c r="F157" s="126"/>
      <c r="G157" s="126"/>
      <c r="H157" s="126"/>
      <c r="I157" s="127"/>
      <c r="J157" s="45" t="s">
        <v>119</v>
      </c>
      <c r="K157" s="29" t="str">
        <f>IF($J157="-AUSWAHL-","",VLOOKUP($J157,Wirkfaktoren_Komp.!$B$4:$H$54,2,FALSE))</f>
        <v/>
      </c>
      <c r="L157" s="30" t="str">
        <f>IF($J157="-AUSWAHL-","",VLOOKUP($J157,Wirkfaktoren_Komp.!$B$4:$I$54,8,FALSE))</f>
        <v/>
      </c>
      <c r="M157" s="115"/>
      <c r="N157" s="106" t="str">
        <f>IF(L157="","",SUM(L157:M157))</f>
        <v/>
      </c>
      <c r="O157" s="138"/>
    </row>
    <row r="158" spans="2:15" ht="26.25" customHeight="1" x14ac:dyDescent="0.25">
      <c r="B158" s="128"/>
      <c r="C158" s="129"/>
      <c r="D158" s="129"/>
      <c r="E158" s="129"/>
      <c r="F158" s="129"/>
      <c r="G158" s="129"/>
      <c r="H158" s="129"/>
      <c r="I158" s="130"/>
      <c r="J158" s="46" t="s">
        <v>119</v>
      </c>
      <c r="K158" s="31" t="str">
        <f>IF($J158="-AUSWAHL-","",VLOOKUP($J158,Wirkfaktoren_Komp.!$B$4:$H$54,2,FALSE))</f>
        <v/>
      </c>
      <c r="L158" s="47" t="str">
        <f>IF($J158="-AUSWAHL-","",VLOOKUP($J158,Wirkfaktoren_Komp.!$B$4:$I$54,8,FALSE))</f>
        <v/>
      </c>
      <c r="M158" s="116"/>
      <c r="N158" s="108" t="str">
        <f t="shared" ref="N158:N161" si="25">IF(L158="","",SUM(L158:M158))</f>
        <v/>
      </c>
      <c r="O158" s="138"/>
    </row>
    <row r="159" spans="2:15" ht="26.25" customHeight="1" x14ac:dyDescent="0.25">
      <c r="B159" s="128"/>
      <c r="C159" s="129"/>
      <c r="D159" s="129"/>
      <c r="E159" s="129"/>
      <c r="F159" s="129"/>
      <c r="G159" s="129"/>
      <c r="H159" s="129"/>
      <c r="I159" s="130"/>
      <c r="J159" s="46" t="s">
        <v>119</v>
      </c>
      <c r="K159" s="31" t="str">
        <f>IF($J159="-AUSWAHL-","",VLOOKUP($J159,Wirkfaktoren_Komp.!$B$4:$H$54,2,FALSE))</f>
        <v/>
      </c>
      <c r="L159" s="47" t="str">
        <f>IF($J159="-AUSWAHL-","",VLOOKUP($J159,Wirkfaktoren_Komp.!$B$4:$I$54,8,FALSE))</f>
        <v/>
      </c>
      <c r="M159" s="116"/>
      <c r="N159" s="108" t="str">
        <f t="shared" si="25"/>
        <v/>
      </c>
      <c r="O159" s="138"/>
    </row>
    <row r="160" spans="2:15" ht="26.25" customHeight="1" x14ac:dyDescent="0.25">
      <c r="B160" s="128"/>
      <c r="C160" s="129"/>
      <c r="D160" s="129"/>
      <c r="E160" s="129"/>
      <c r="F160" s="129"/>
      <c r="G160" s="129"/>
      <c r="H160" s="129"/>
      <c r="I160" s="130"/>
      <c r="J160" s="46" t="s">
        <v>119</v>
      </c>
      <c r="K160" s="31" t="str">
        <f>IF($J160="-AUSWAHL-","",VLOOKUP($J160,Wirkfaktoren_Komp.!$B$4:$H$54,2,FALSE))</f>
        <v/>
      </c>
      <c r="L160" s="47" t="str">
        <f>IF($J160="-AUSWAHL-","",VLOOKUP($J160,Wirkfaktoren_Komp.!$B$4:$I$54,8,FALSE))</f>
        <v/>
      </c>
      <c r="M160" s="116"/>
      <c r="N160" s="108" t="str">
        <f t="shared" si="25"/>
        <v/>
      </c>
      <c r="O160" s="138"/>
    </row>
    <row r="161" spans="2:15" ht="26.25" customHeight="1" thickBot="1" x14ac:dyDescent="0.3">
      <c r="B161" s="131"/>
      <c r="C161" s="132"/>
      <c r="D161" s="132"/>
      <c r="E161" s="132"/>
      <c r="F161" s="132"/>
      <c r="G161" s="132"/>
      <c r="H161" s="132"/>
      <c r="I161" s="133"/>
      <c r="J161" s="48" t="s">
        <v>119</v>
      </c>
      <c r="K161" s="32" t="str">
        <f>IF($J161="-AUSWAHL-","",VLOOKUP($J161,Wirkfaktoren_Komp.!$B$4:$H$54,2,FALSE))</f>
        <v/>
      </c>
      <c r="L161" s="49" t="str">
        <f>IF($J161="-AUSWAHL-","",VLOOKUP($J161,Wirkfaktoren_Komp.!$B$4:$I$54,8,FALSE))</f>
        <v/>
      </c>
      <c r="M161" s="117"/>
      <c r="N161" s="107" t="str">
        <f t="shared" si="25"/>
        <v/>
      </c>
      <c r="O161" s="139"/>
    </row>
    <row r="162" spans="2:15" ht="26.25" customHeight="1" thickBot="1" x14ac:dyDescent="0.3">
      <c r="B162" s="33" t="str">
        <f>IF($C162="","",MAX($B$5:$B161)+1)</f>
        <v/>
      </c>
      <c r="C162" s="43"/>
      <c r="D162" s="44"/>
      <c r="E162" s="44" t="s">
        <v>120</v>
      </c>
      <c r="F162" s="44" t="s">
        <v>120</v>
      </c>
      <c r="G162" s="44" t="s">
        <v>120</v>
      </c>
      <c r="H162" s="44" t="s">
        <v>120</v>
      </c>
      <c r="I162" s="50"/>
      <c r="J162" s="134" t="s">
        <v>43</v>
      </c>
      <c r="K162" s="135"/>
      <c r="L162" s="135"/>
      <c r="M162" s="136"/>
      <c r="N162" s="65">
        <f>MIN(SUM(N163:N167),20)</f>
        <v>0</v>
      </c>
      <c r="O162" s="137"/>
    </row>
    <row r="163" spans="2:15" ht="26.25" customHeight="1" x14ac:dyDescent="0.25">
      <c r="B163" s="125"/>
      <c r="C163" s="126"/>
      <c r="D163" s="126"/>
      <c r="E163" s="126"/>
      <c r="F163" s="126"/>
      <c r="G163" s="126"/>
      <c r="H163" s="126"/>
      <c r="I163" s="127"/>
      <c r="J163" s="45" t="s">
        <v>119</v>
      </c>
      <c r="K163" s="29" t="str">
        <f>IF($J163="-AUSWAHL-","",VLOOKUP($J163,Wirkfaktoren_Komp.!$B$4:$H$54,2,FALSE))</f>
        <v/>
      </c>
      <c r="L163" s="30" t="str">
        <f>IF($J163="-AUSWAHL-","",VLOOKUP($J163,Wirkfaktoren_Komp.!$B$4:$I$54,8,FALSE))</f>
        <v/>
      </c>
      <c r="M163" s="115"/>
      <c r="N163" s="106" t="str">
        <f>IF(L163="","",SUM(L163:M163))</f>
        <v/>
      </c>
      <c r="O163" s="138"/>
    </row>
    <row r="164" spans="2:15" ht="26.25" customHeight="1" x14ac:dyDescent="0.25">
      <c r="B164" s="128"/>
      <c r="C164" s="129"/>
      <c r="D164" s="129"/>
      <c r="E164" s="129"/>
      <c r="F164" s="129"/>
      <c r="G164" s="129"/>
      <c r="H164" s="129"/>
      <c r="I164" s="130"/>
      <c r="J164" s="46" t="s">
        <v>119</v>
      </c>
      <c r="K164" s="31" t="str">
        <f>IF($J164="-AUSWAHL-","",VLOOKUP($J164,Wirkfaktoren_Komp.!$B$4:$H$54,2,FALSE))</f>
        <v/>
      </c>
      <c r="L164" s="47" t="str">
        <f>IF($J164="-AUSWAHL-","",VLOOKUP($J164,Wirkfaktoren_Komp.!$B$4:$I$54,8,FALSE))</f>
        <v/>
      </c>
      <c r="M164" s="116"/>
      <c r="N164" s="108" t="str">
        <f t="shared" ref="N164:N167" si="26">IF(L164="","",SUM(L164:M164))</f>
        <v/>
      </c>
      <c r="O164" s="138"/>
    </row>
    <row r="165" spans="2:15" ht="26.25" customHeight="1" x14ac:dyDescent="0.25">
      <c r="B165" s="128"/>
      <c r="C165" s="129"/>
      <c r="D165" s="129"/>
      <c r="E165" s="129"/>
      <c r="F165" s="129"/>
      <c r="G165" s="129"/>
      <c r="H165" s="129"/>
      <c r="I165" s="130"/>
      <c r="J165" s="46" t="s">
        <v>119</v>
      </c>
      <c r="K165" s="31" t="str">
        <f>IF($J165="-AUSWAHL-","",VLOOKUP($J165,Wirkfaktoren_Komp.!$B$4:$H$54,2,FALSE))</f>
        <v/>
      </c>
      <c r="L165" s="47" t="str">
        <f>IF($J165="-AUSWAHL-","",VLOOKUP($J165,Wirkfaktoren_Komp.!$B$4:$I$54,8,FALSE))</f>
        <v/>
      </c>
      <c r="M165" s="116"/>
      <c r="N165" s="108" t="str">
        <f t="shared" si="26"/>
        <v/>
      </c>
      <c r="O165" s="138"/>
    </row>
    <row r="166" spans="2:15" ht="26.25" customHeight="1" x14ac:dyDescent="0.25">
      <c r="B166" s="128"/>
      <c r="C166" s="129"/>
      <c r="D166" s="129"/>
      <c r="E166" s="129"/>
      <c r="F166" s="129"/>
      <c r="G166" s="129"/>
      <c r="H166" s="129"/>
      <c r="I166" s="130"/>
      <c r="J166" s="46" t="s">
        <v>119</v>
      </c>
      <c r="K166" s="31" t="str">
        <f>IF($J166="-AUSWAHL-","",VLOOKUP($J166,Wirkfaktoren_Komp.!$B$4:$H$54,2,FALSE))</f>
        <v/>
      </c>
      <c r="L166" s="47" t="str">
        <f>IF($J166="-AUSWAHL-","",VLOOKUP($J166,Wirkfaktoren_Komp.!$B$4:$I$54,8,FALSE))</f>
        <v/>
      </c>
      <c r="M166" s="116"/>
      <c r="N166" s="108" t="str">
        <f t="shared" si="26"/>
        <v/>
      </c>
      <c r="O166" s="138"/>
    </row>
    <row r="167" spans="2:15" ht="26.25" customHeight="1" thickBot="1" x14ac:dyDescent="0.3">
      <c r="B167" s="131"/>
      <c r="C167" s="132"/>
      <c r="D167" s="132"/>
      <c r="E167" s="132"/>
      <c r="F167" s="132"/>
      <c r="G167" s="132"/>
      <c r="H167" s="132"/>
      <c r="I167" s="133"/>
      <c r="J167" s="48" t="s">
        <v>119</v>
      </c>
      <c r="K167" s="32" t="str">
        <f>IF($J167="-AUSWAHL-","",VLOOKUP($J167,Wirkfaktoren_Komp.!$B$4:$H$54,2,FALSE))</f>
        <v/>
      </c>
      <c r="L167" s="49" t="str">
        <f>IF($J167="-AUSWAHL-","",VLOOKUP($J167,Wirkfaktoren_Komp.!$B$4:$I$54,8,FALSE))</f>
        <v/>
      </c>
      <c r="M167" s="117"/>
      <c r="N167" s="107" t="str">
        <f t="shared" si="26"/>
        <v/>
      </c>
      <c r="O167" s="139"/>
    </row>
    <row r="168" spans="2:15" ht="26.25" customHeight="1" thickBot="1" x14ac:dyDescent="0.3">
      <c r="B168" s="33" t="str">
        <f>IF($C168="","",MAX($B$5:$B167)+1)</f>
        <v/>
      </c>
      <c r="C168" s="43"/>
      <c r="D168" s="44"/>
      <c r="E168" s="44" t="s">
        <v>120</v>
      </c>
      <c r="F168" s="44" t="s">
        <v>120</v>
      </c>
      <c r="G168" s="44" t="s">
        <v>120</v>
      </c>
      <c r="H168" s="44" t="s">
        <v>120</v>
      </c>
      <c r="I168" s="50"/>
      <c r="J168" s="134" t="s">
        <v>43</v>
      </c>
      <c r="K168" s="135"/>
      <c r="L168" s="135"/>
      <c r="M168" s="136"/>
      <c r="N168" s="65">
        <f>MIN(SUM(N169:N173),20)</f>
        <v>0</v>
      </c>
      <c r="O168" s="137"/>
    </row>
    <row r="169" spans="2:15" ht="26.25" customHeight="1" x14ac:dyDescent="0.25">
      <c r="B169" s="125"/>
      <c r="C169" s="126"/>
      <c r="D169" s="126"/>
      <c r="E169" s="126"/>
      <c r="F169" s="126"/>
      <c r="G169" s="126"/>
      <c r="H169" s="126"/>
      <c r="I169" s="127"/>
      <c r="J169" s="45" t="s">
        <v>119</v>
      </c>
      <c r="K169" s="29" t="str">
        <f>IF($J169="-AUSWAHL-","",VLOOKUP($J169,Wirkfaktoren_Komp.!$B$4:$H$54,2,FALSE))</f>
        <v/>
      </c>
      <c r="L169" s="30" t="str">
        <f>IF($J169="-AUSWAHL-","",VLOOKUP($J169,Wirkfaktoren_Komp.!$B$4:$I$54,8,FALSE))</f>
        <v/>
      </c>
      <c r="M169" s="115"/>
      <c r="N169" s="106" t="str">
        <f>IF(L169="","",SUM(L169:M169))</f>
        <v/>
      </c>
      <c r="O169" s="138"/>
    </row>
    <row r="170" spans="2:15" ht="26.25" customHeight="1" x14ac:dyDescent="0.25">
      <c r="B170" s="128"/>
      <c r="C170" s="129"/>
      <c r="D170" s="129"/>
      <c r="E170" s="129"/>
      <c r="F170" s="129"/>
      <c r="G170" s="129"/>
      <c r="H170" s="129"/>
      <c r="I170" s="130"/>
      <c r="J170" s="46" t="s">
        <v>119</v>
      </c>
      <c r="K170" s="31" t="str">
        <f>IF($J170="-AUSWAHL-","",VLOOKUP($J170,Wirkfaktoren_Komp.!$B$4:$H$54,2,FALSE))</f>
        <v/>
      </c>
      <c r="L170" s="47" t="str">
        <f>IF($J170="-AUSWAHL-","",VLOOKUP($J170,Wirkfaktoren_Komp.!$B$4:$I$54,8,FALSE))</f>
        <v/>
      </c>
      <c r="M170" s="116"/>
      <c r="N170" s="108" t="str">
        <f t="shared" ref="N170:N173" si="27">IF(L170="","",SUM(L170:M170))</f>
        <v/>
      </c>
      <c r="O170" s="138"/>
    </row>
    <row r="171" spans="2:15" ht="26.25" customHeight="1" x14ac:dyDescent="0.25">
      <c r="B171" s="128"/>
      <c r="C171" s="129"/>
      <c r="D171" s="129"/>
      <c r="E171" s="129"/>
      <c r="F171" s="129"/>
      <c r="G171" s="129"/>
      <c r="H171" s="129"/>
      <c r="I171" s="130"/>
      <c r="J171" s="46" t="s">
        <v>119</v>
      </c>
      <c r="K171" s="31" t="str">
        <f>IF($J171="-AUSWAHL-","",VLOOKUP($J171,Wirkfaktoren_Komp.!$B$4:$H$54,2,FALSE))</f>
        <v/>
      </c>
      <c r="L171" s="47" t="str">
        <f>IF($J171="-AUSWAHL-","",VLOOKUP($J171,Wirkfaktoren_Komp.!$B$4:$I$54,8,FALSE))</f>
        <v/>
      </c>
      <c r="M171" s="116"/>
      <c r="N171" s="108" t="str">
        <f t="shared" si="27"/>
        <v/>
      </c>
      <c r="O171" s="138"/>
    </row>
    <row r="172" spans="2:15" ht="26.25" customHeight="1" x14ac:dyDescent="0.25">
      <c r="B172" s="128"/>
      <c r="C172" s="129"/>
      <c r="D172" s="129"/>
      <c r="E172" s="129"/>
      <c r="F172" s="129"/>
      <c r="G172" s="129"/>
      <c r="H172" s="129"/>
      <c r="I172" s="130"/>
      <c r="J172" s="46" t="s">
        <v>119</v>
      </c>
      <c r="K172" s="31" t="str">
        <f>IF($J172="-AUSWAHL-","",VLOOKUP($J172,Wirkfaktoren_Komp.!$B$4:$H$54,2,FALSE))</f>
        <v/>
      </c>
      <c r="L172" s="47" t="str">
        <f>IF($J172="-AUSWAHL-","",VLOOKUP($J172,Wirkfaktoren_Komp.!$B$4:$I$54,8,FALSE))</f>
        <v/>
      </c>
      <c r="M172" s="116"/>
      <c r="N172" s="108" t="str">
        <f t="shared" si="27"/>
        <v/>
      </c>
      <c r="O172" s="138"/>
    </row>
    <row r="173" spans="2:15" ht="26.25" customHeight="1" thickBot="1" x14ac:dyDescent="0.3">
      <c r="B173" s="131"/>
      <c r="C173" s="132"/>
      <c r="D173" s="132"/>
      <c r="E173" s="132"/>
      <c r="F173" s="132"/>
      <c r="G173" s="132"/>
      <c r="H173" s="132"/>
      <c r="I173" s="133"/>
      <c r="J173" s="48" t="s">
        <v>119</v>
      </c>
      <c r="K173" s="32" t="str">
        <f>IF($J173="-AUSWAHL-","",VLOOKUP($J173,Wirkfaktoren_Komp.!$B$4:$H$54,2,FALSE))</f>
        <v/>
      </c>
      <c r="L173" s="49" t="str">
        <f>IF($J173="-AUSWAHL-","",VLOOKUP($J173,Wirkfaktoren_Komp.!$B$4:$I$54,8,FALSE))</f>
        <v/>
      </c>
      <c r="M173" s="117"/>
      <c r="N173" s="107" t="str">
        <f t="shared" si="27"/>
        <v/>
      </c>
      <c r="O173" s="139"/>
    </row>
    <row r="174" spans="2:15" ht="26.25" customHeight="1" thickBot="1" x14ac:dyDescent="0.3">
      <c r="B174" s="33" t="str">
        <f>IF($C174="","",MAX($B$5:$B173)+1)</f>
        <v/>
      </c>
      <c r="C174" s="43"/>
      <c r="D174" s="44"/>
      <c r="E174" s="44" t="s">
        <v>120</v>
      </c>
      <c r="F174" s="44" t="s">
        <v>120</v>
      </c>
      <c r="G174" s="44" t="s">
        <v>120</v>
      </c>
      <c r="H174" s="44" t="s">
        <v>120</v>
      </c>
      <c r="I174" s="50"/>
      <c r="J174" s="134" t="s">
        <v>43</v>
      </c>
      <c r="K174" s="135"/>
      <c r="L174" s="135"/>
      <c r="M174" s="136"/>
      <c r="N174" s="65">
        <f>MIN(SUM(N175:N179),20)</f>
        <v>0</v>
      </c>
      <c r="O174" s="137"/>
    </row>
    <row r="175" spans="2:15" ht="26.25" customHeight="1" x14ac:dyDescent="0.25">
      <c r="B175" s="125"/>
      <c r="C175" s="126"/>
      <c r="D175" s="126"/>
      <c r="E175" s="126"/>
      <c r="F175" s="126"/>
      <c r="G175" s="126"/>
      <c r="H175" s="126"/>
      <c r="I175" s="127"/>
      <c r="J175" s="45" t="s">
        <v>119</v>
      </c>
      <c r="K175" s="29" t="str">
        <f>IF($J175="-AUSWAHL-","",VLOOKUP($J175,Wirkfaktoren_Komp.!$B$4:$H$54,2,FALSE))</f>
        <v/>
      </c>
      <c r="L175" s="30" t="str">
        <f>IF($J175="-AUSWAHL-","",VLOOKUP($J175,Wirkfaktoren_Komp.!$B$4:$I$54,8,FALSE))</f>
        <v/>
      </c>
      <c r="M175" s="115"/>
      <c r="N175" s="106" t="str">
        <f>IF(L175="","",SUM(L175:M175))</f>
        <v/>
      </c>
      <c r="O175" s="138"/>
    </row>
    <row r="176" spans="2:15" ht="26.25" customHeight="1" x14ac:dyDescent="0.25">
      <c r="B176" s="128"/>
      <c r="C176" s="129"/>
      <c r="D176" s="129"/>
      <c r="E176" s="129"/>
      <c r="F176" s="129"/>
      <c r="G176" s="129"/>
      <c r="H176" s="129"/>
      <c r="I176" s="130"/>
      <c r="J176" s="46" t="s">
        <v>119</v>
      </c>
      <c r="K176" s="31" t="str">
        <f>IF($J176="-AUSWAHL-","",VLOOKUP($J176,Wirkfaktoren_Komp.!$B$4:$H$54,2,FALSE))</f>
        <v/>
      </c>
      <c r="L176" s="47" t="str">
        <f>IF($J176="-AUSWAHL-","",VLOOKUP($J176,Wirkfaktoren_Komp.!$B$4:$I$54,8,FALSE))</f>
        <v/>
      </c>
      <c r="M176" s="116"/>
      <c r="N176" s="108" t="str">
        <f t="shared" ref="N176:N179" si="28">IF(L176="","",SUM(L176:M176))</f>
        <v/>
      </c>
      <c r="O176" s="138"/>
    </row>
    <row r="177" spans="2:15" ht="26.25" customHeight="1" x14ac:dyDescent="0.25">
      <c r="B177" s="128"/>
      <c r="C177" s="129"/>
      <c r="D177" s="129"/>
      <c r="E177" s="129"/>
      <c r="F177" s="129"/>
      <c r="G177" s="129"/>
      <c r="H177" s="129"/>
      <c r="I177" s="130"/>
      <c r="J177" s="46" t="s">
        <v>119</v>
      </c>
      <c r="K177" s="31" t="str">
        <f>IF($J177="-AUSWAHL-","",VLOOKUP($J177,Wirkfaktoren_Komp.!$B$4:$H$54,2,FALSE))</f>
        <v/>
      </c>
      <c r="L177" s="47" t="str">
        <f>IF($J177="-AUSWAHL-","",VLOOKUP($J177,Wirkfaktoren_Komp.!$B$4:$I$54,8,FALSE))</f>
        <v/>
      </c>
      <c r="M177" s="116"/>
      <c r="N177" s="108" t="str">
        <f t="shared" si="28"/>
        <v/>
      </c>
      <c r="O177" s="138"/>
    </row>
    <row r="178" spans="2:15" ht="26.25" customHeight="1" x14ac:dyDescent="0.25">
      <c r="B178" s="128"/>
      <c r="C178" s="129"/>
      <c r="D178" s="129"/>
      <c r="E178" s="129"/>
      <c r="F178" s="129"/>
      <c r="G178" s="129"/>
      <c r="H178" s="129"/>
      <c r="I178" s="130"/>
      <c r="J178" s="46" t="s">
        <v>119</v>
      </c>
      <c r="K178" s="31" t="str">
        <f>IF($J178="-AUSWAHL-","",VLOOKUP($J178,Wirkfaktoren_Komp.!$B$4:$H$54,2,FALSE))</f>
        <v/>
      </c>
      <c r="L178" s="47" t="str">
        <f>IF($J178="-AUSWAHL-","",VLOOKUP($J178,Wirkfaktoren_Komp.!$B$4:$I$54,8,FALSE))</f>
        <v/>
      </c>
      <c r="M178" s="116"/>
      <c r="N178" s="108" t="str">
        <f t="shared" si="28"/>
        <v/>
      </c>
      <c r="O178" s="138"/>
    </row>
    <row r="179" spans="2:15" ht="26.25" customHeight="1" thickBot="1" x14ac:dyDescent="0.3">
      <c r="B179" s="131"/>
      <c r="C179" s="132"/>
      <c r="D179" s="132"/>
      <c r="E179" s="132"/>
      <c r="F179" s="132"/>
      <c r="G179" s="132"/>
      <c r="H179" s="132"/>
      <c r="I179" s="133"/>
      <c r="J179" s="48" t="s">
        <v>119</v>
      </c>
      <c r="K179" s="32" t="str">
        <f>IF($J179="-AUSWAHL-","",VLOOKUP($J179,Wirkfaktoren_Komp.!$B$4:$H$54,2,FALSE))</f>
        <v/>
      </c>
      <c r="L179" s="49" t="str">
        <f>IF($J179="-AUSWAHL-","",VLOOKUP($J179,Wirkfaktoren_Komp.!$B$4:$I$54,8,FALSE))</f>
        <v/>
      </c>
      <c r="M179" s="117"/>
      <c r="N179" s="107" t="str">
        <f t="shared" si="28"/>
        <v/>
      </c>
      <c r="O179" s="139"/>
    </row>
    <row r="180" spans="2:15" ht="26.25" customHeight="1" thickBot="1" x14ac:dyDescent="0.3">
      <c r="B180" s="33" t="str">
        <f>IF($C180="","",MAX($B$5:$B179)+1)</f>
        <v/>
      </c>
      <c r="C180" s="43"/>
      <c r="D180" s="44"/>
      <c r="E180" s="44" t="s">
        <v>120</v>
      </c>
      <c r="F180" s="44" t="s">
        <v>120</v>
      </c>
      <c r="G180" s="44" t="s">
        <v>120</v>
      </c>
      <c r="H180" s="44" t="s">
        <v>120</v>
      </c>
      <c r="I180" s="50"/>
      <c r="J180" s="134" t="s">
        <v>43</v>
      </c>
      <c r="K180" s="135"/>
      <c r="L180" s="135"/>
      <c r="M180" s="136"/>
      <c r="N180" s="65">
        <f>MIN(SUM(N181:N185),20)</f>
        <v>0</v>
      </c>
      <c r="O180" s="137"/>
    </row>
    <row r="181" spans="2:15" ht="26.25" customHeight="1" x14ac:dyDescent="0.25">
      <c r="B181" s="125"/>
      <c r="C181" s="126"/>
      <c r="D181" s="126"/>
      <c r="E181" s="126"/>
      <c r="F181" s="126"/>
      <c r="G181" s="126"/>
      <c r="H181" s="126"/>
      <c r="I181" s="127"/>
      <c r="J181" s="45" t="s">
        <v>119</v>
      </c>
      <c r="K181" s="29" t="str">
        <f>IF($J181="-AUSWAHL-","",VLOOKUP($J181,Wirkfaktoren_Komp.!$B$4:$H$54,2,FALSE))</f>
        <v/>
      </c>
      <c r="L181" s="30" t="str">
        <f>IF($J181="-AUSWAHL-","",VLOOKUP($J181,Wirkfaktoren_Komp.!$B$4:$I$54,8,FALSE))</f>
        <v/>
      </c>
      <c r="M181" s="115"/>
      <c r="N181" s="106" t="str">
        <f>IF(L181="","",SUM(L181:M181))</f>
        <v/>
      </c>
      <c r="O181" s="138"/>
    </row>
    <row r="182" spans="2:15" ht="26.25" customHeight="1" x14ac:dyDescent="0.25">
      <c r="B182" s="128"/>
      <c r="C182" s="129"/>
      <c r="D182" s="129"/>
      <c r="E182" s="129"/>
      <c r="F182" s="129"/>
      <c r="G182" s="129"/>
      <c r="H182" s="129"/>
      <c r="I182" s="130"/>
      <c r="J182" s="46" t="s">
        <v>119</v>
      </c>
      <c r="K182" s="31" t="str">
        <f>IF($J182="-AUSWAHL-","",VLOOKUP($J182,Wirkfaktoren_Komp.!$B$4:$H$54,2,FALSE))</f>
        <v/>
      </c>
      <c r="L182" s="47" t="str">
        <f>IF($J182="-AUSWAHL-","",VLOOKUP($J182,Wirkfaktoren_Komp.!$B$4:$I$54,8,FALSE))</f>
        <v/>
      </c>
      <c r="M182" s="116"/>
      <c r="N182" s="108" t="str">
        <f t="shared" ref="N182:N185" si="29">IF(L182="","",SUM(L182:M182))</f>
        <v/>
      </c>
      <c r="O182" s="138"/>
    </row>
    <row r="183" spans="2:15" ht="26.25" customHeight="1" x14ac:dyDescent="0.25">
      <c r="B183" s="128"/>
      <c r="C183" s="129"/>
      <c r="D183" s="129"/>
      <c r="E183" s="129"/>
      <c r="F183" s="129"/>
      <c r="G183" s="129"/>
      <c r="H183" s="129"/>
      <c r="I183" s="130"/>
      <c r="J183" s="46" t="s">
        <v>119</v>
      </c>
      <c r="K183" s="31" t="str">
        <f>IF($J183="-AUSWAHL-","",VLOOKUP($J183,Wirkfaktoren_Komp.!$B$4:$H$54,2,FALSE))</f>
        <v/>
      </c>
      <c r="L183" s="47" t="str">
        <f>IF($J183="-AUSWAHL-","",VLOOKUP($J183,Wirkfaktoren_Komp.!$B$4:$I$54,8,FALSE))</f>
        <v/>
      </c>
      <c r="M183" s="116"/>
      <c r="N183" s="108" t="str">
        <f t="shared" si="29"/>
        <v/>
      </c>
      <c r="O183" s="138"/>
    </row>
    <row r="184" spans="2:15" ht="26.25" customHeight="1" x14ac:dyDescent="0.25">
      <c r="B184" s="128"/>
      <c r="C184" s="129"/>
      <c r="D184" s="129"/>
      <c r="E184" s="129"/>
      <c r="F184" s="129"/>
      <c r="G184" s="129"/>
      <c r="H184" s="129"/>
      <c r="I184" s="130"/>
      <c r="J184" s="46" t="s">
        <v>119</v>
      </c>
      <c r="K184" s="31" t="str">
        <f>IF($J184="-AUSWAHL-","",VLOOKUP($J184,Wirkfaktoren_Komp.!$B$4:$H$54,2,FALSE))</f>
        <v/>
      </c>
      <c r="L184" s="47" t="str">
        <f>IF($J184="-AUSWAHL-","",VLOOKUP($J184,Wirkfaktoren_Komp.!$B$4:$I$54,8,FALSE))</f>
        <v/>
      </c>
      <c r="M184" s="116"/>
      <c r="N184" s="108" t="str">
        <f t="shared" si="29"/>
        <v/>
      </c>
      <c r="O184" s="138"/>
    </row>
    <row r="185" spans="2:15" ht="26.25" customHeight="1" thickBot="1" x14ac:dyDescent="0.3">
      <c r="B185" s="131"/>
      <c r="C185" s="132"/>
      <c r="D185" s="132"/>
      <c r="E185" s="132"/>
      <c r="F185" s="132"/>
      <c r="G185" s="132"/>
      <c r="H185" s="132"/>
      <c r="I185" s="133"/>
      <c r="J185" s="48" t="s">
        <v>119</v>
      </c>
      <c r="K185" s="32" t="str">
        <f>IF($J185="-AUSWAHL-","",VLOOKUP($J185,Wirkfaktoren_Komp.!$B$4:$H$54,2,FALSE))</f>
        <v/>
      </c>
      <c r="L185" s="49" t="str">
        <f>IF($J185="-AUSWAHL-","",VLOOKUP($J185,Wirkfaktoren_Komp.!$B$4:$I$54,8,FALSE))</f>
        <v/>
      </c>
      <c r="M185" s="117"/>
      <c r="N185" s="107" t="str">
        <f t="shared" si="29"/>
        <v/>
      </c>
      <c r="O185" s="139"/>
    </row>
    <row r="186" spans="2:15" ht="26.25" customHeight="1" thickBot="1" x14ac:dyDescent="0.3">
      <c r="B186" s="33" t="str">
        <f>IF($C186="","",MAX($B$5:$B185)+1)</f>
        <v/>
      </c>
      <c r="C186" s="43"/>
      <c r="D186" s="44"/>
      <c r="E186" s="44" t="s">
        <v>120</v>
      </c>
      <c r="F186" s="44" t="s">
        <v>120</v>
      </c>
      <c r="G186" s="44" t="s">
        <v>120</v>
      </c>
      <c r="H186" s="44" t="s">
        <v>120</v>
      </c>
      <c r="I186" s="50"/>
      <c r="J186" s="134" t="s">
        <v>43</v>
      </c>
      <c r="K186" s="135"/>
      <c r="L186" s="135"/>
      <c r="M186" s="136"/>
      <c r="N186" s="65">
        <f>MIN(SUM(N187:N191),20)</f>
        <v>0</v>
      </c>
      <c r="O186" s="137"/>
    </row>
    <row r="187" spans="2:15" ht="26.25" customHeight="1" x14ac:dyDescent="0.25">
      <c r="B187" s="125"/>
      <c r="C187" s="126"/>
      <c r="D187" s="126"/>
      <c r="E187" s="126"/>
      <c r="F187" s="126"/>
      <c r="G187" s="126"/>
      <c r="H187" s="126"/>
      <c r="I187" s="127"/>
      <c r="J187" s="45" t="s">
        <v>119</v>
      </c>
      <c r="K187" s="29" t="str">
        <f>IF($J187="-AUSWAHL-","",VLOOKUP($J187,Wirkfaktoren_Komp.!$B$4:$H$54,2,FALSE))</f>
        <v/>
      </c>
      <c r="L187" s="30" t="str">
        <f>IF($J187="-AUSWAHL-","",VLOOKUP($J187,Wirkfaktoren_Komp.!$B$4:$I$54,8,FALSE))</f>
        <v/>
      </c>
      <c r="M187" s="115"/>
      <c r="N187" s="106" t="str">
        <f>IF(L187="","",SUM(L187:M187))</f>
        <v/>
      </c>
      <c r="O187" s="138"/>
    </row>
    <row r="188" spans="2:15" ht="26.25" customHeight="1" x14ac:dyDescent="0.25">
      <c r="B188" s="128"/>
      <c r="C188" s="129"/>
      <c r="D188" s="129"/>
      <c r="E188" s="129"/>
      <c r="F188" s="129"/>
      <c r="G188" s="129"/>
      <c r="H188" s="129"/>
      <c r="I188" s="130"/>
      <c r="J188" s="46" t="s">
        <v>119</v>
      </c>
      <c r="K188" s="31" t="str">
        <f>IF($J188="-AUSWAHL-","",VLOOKUP($J188,Wirkfaktoren_Komp.!$B$4:$H$54,2,FALSE))</f>
        <v/>
      </c>
      <c r="L188" s="47" t="str">
        <f>IF($J188="-AUSWAHL-","",VLOOKUP($J188,Wirkfaktoren_Komp.!$B$4:$I$54,8,FALSE))</f>
        <v/>
      </c>
      <c r="M188" s="116"/>
      <c r="N188" s="108" t="str">
        <f t="shared" ref="N188:N191" si="30">IF(L188="","",SUM(L188:M188))</f>
        <v/>
      </c>
      <c r="O188" s="138"/>
    </row>
    <row r="189" spans="2:15" ht="26.25" customHeight="1" x14ac:dyDescent="0.25">
      <c r="B189" s="128"/>
      <c r="C189" s="129"/>
      <c r="D189" s="129"/>
      <c r="E189" s="129"/>
      <c r="F189" s="129"/>
      <c r="G189" s="129"/>
      <c r="H189" s="129"/>
      <c r="I189" s="130"/>
      <c r="J189" s="46" t="s">
        <v>119</v>
      </c>
      <c r="K189" s="31" t="str">
        <f>IF($J189="-AUSWAHL-","",VLOOKUP($J189,Wirkfaktoren_Komp.!$B$4:$H$54,2,FALSE))</f>
        <v/>
      </c>
      <c r="L189" s="47" t="str">
        <f>IF($J189="-AUSWAHL-","",VLOOKUP($J189,Wirkfaktoren_Komp.!$B$4:$I$54,8,FALSE))</f>
        <v/>
      </c>
      <c r="M189" s="116"/>
      <c r="N189" s="108" t="str">
        <f t="shared" si="30"/>
        <v/>
      </c>
      <c r="O189" s="138"/>
    </row>
    <row r="190" spans="2:15" ht="26.25" customHeight="1" x14ac:dyDescent="0.25">
      <c r="B190" s="128"/>
      <c r="C190" s="129"/>
      <c r="D190" s="129"/>
      <c r="E190" s="129"/>
      <c r="F190" s="129"/>
      <c r="G190" s="129"/>
      <c r="H190" s="129"/>
      <c r="I190" s="130"/>
      <c r="J190" s="46" t="s">
        <v>119</v>
      </c>
      <c r="K190" s="31" t="str">
        <f>IF($J190="-AUSWAHL-","",VLOOKUP($J190,Wirkfaktoren_Komp.!$B$4:$H$54,2,FALSE))</f>
        <v/>
      </c>
      <c r="L190" s="47" t="str">
        <f>IF($J190="-AUSWAHL-","",VLOOKUP($J190,Wirkfaktoren_Komp.!$B$4:$I$54,8,FALSE))</f>
        <v/>
      </c>
      <c r="M190" s="116"/>
      <c r="N190" s="108" t="str">
        <f t="shared" si="30"/>
        <v/>
      </c>
      <c r="O190" s="138"/>
    </row>
    <row r="191" spans="2:15" ht="26.25" customHeight="1" thickBot="1" x14ac:dyDescent="0.3">
      <c r="B191" s="131"/>
      <c r="C191" s="132"/>
      <c r="D191" s="132"/>
      <c r="E191" s="132"/>
      <c r="F191" s="132"/>
      <c r="G191" s="132"/>
      <c r="H191" s="132"/>
      <c r="I191" s="133"/>
      <c r="J191" s="48" t="s">
        <v>119</v>
      </c>
      <c r="K191" s="32" t="str">
        <f>IF($J191="-AUSWAHL-","",VLOOKUP($J191,Wirkfaktoren_Komp.!$B$4:$H$54,2,FALSE))</f>
        <v/>
      </c>
      <c r="L191" s="49" t="str">
        <f>IF($J191="-AUSWAHL-","",VLOOKUP($J191,Wirkfaktoren_Komp.!$B$4:$I$54,8,FALSE))</f>
        <v/>
      </c>
      <c r="M191" s="117"/>
      <c r="N191" s="107" t="str">
        <f t="shared" si="30"/>
        <v/>
      </c>
      <c r="O191" s="139"/>
    </row>
    <row r="192" spans="2:15" ht="26.25" customHeight="1" thickBot="1" x14ac:dyDescent="0.3">
      <c r="B192" s="33" t="str">
        <f>IF($C192="","",MAX($B$5:$B191)+1)</f>
        <v/>
      </c>
      <c r="C192" s="43"/>
      <c r="D192" s="44"/>
      <c r="E192" s="44" t="s">
        <v>120</v>
      </c>
      <c r="F192" s="44" t="s">
        <v>120</v>
      </c>
      <c r="G192" s="44" t="s">
        <v>120</v>
      </c>
      <c r="H192" s="44" t="s">
        <v>120</v>
      </c>
      <c r="I192" s="50"/>
      <c r="J192" s="134" t="s">
        <v>43</v>
      </c>
      <c r="K192" s="135"/>
      <c r="L192" s="135"/>
      <c r="M192" s="136"/>
      <c r="N192" s="65">
        <f>MIN(SUM(N193:N197),20)</f>
        <v>0</v>
      </c>
      <c r="O192" s="137"/>
    </row>
    <row r="193" spans="2:15" ht="26.25" customHeight="1" x14ac:dyDescent="0.25">
      <c r="B193" s="125"/>
      <c r="C193" s="126"/>
      <c r="D193" s="126"/>
      <c r="E193" s="126"/>
      <c r="F193" s="126"/>
      <c r="G193" s="126"/>
      <c r="H193" s="126"/>
      <c r="I193" s="127"/>
      <c r="J193" s="45" t="s">
        <v>119</v>
      </c>
      <c r="K193" s="29" t="str">
        <f>IF($J193="-AUSWAHL-","",VLOOKUP($J193,Wirkfaktoren_Komp.!$B$4:$H$54,2,FALSE))</f>
        <v/>
      </c>
      <c r="L193" s="30" t="str">
        <f>IF($J193="-AUSWAHL-","",VLOOKUP($J193,Wirkfaktoren_Komp.!$B$4:$I$54,8,FALSE))</f>
        <v/>
      </c>
      <c r="M193" s="115"/>
      <c r="N193" s="106" t="str">
        <f>IF(L193="","",SUM(L193:M193))</f>
        <v/>
      </c>
      <c r="O193" s="138"/>
    </row>
    <row r="194" spans="2:15" ht="26.25" customHeight="1" x14ac:dyDescent="0.25">
      <c r="B194" s="128"/>
      <c r="C194" s="129"/>
      <c r="D194" s="129"/>
      <c r="E194" s="129"/>
      <c r="F194" s="129"/>
      <c r="G194" s="129"/>
      <c r="H194" s="129"/>
      <c r="I194" s="130"/>
      <c r="J194" s="46" t="s">
        <v>119</v>
      </c>
      <c r="K194" s="31" t="str">
        <f>IF($J194="-AUSWAHL-","",VLOOKUP($J194,Wirkfaktoren_Komp.!$B$4:$H$54,2,FALSE))</f>
        <v/>
      </c>
      <c r="L194" s="47" t="str">
        <f>IF($J194="-AUSWAHL-","",VLOOKUP($J194,Wirkfaktoren_Komp.!$B$4:$I$54,8,FALSE))</f>
        <v/>
      </c>
      <c r="M194" s="116"/>
      <c r="N194" s="108" t="str">
        <f t="shared" ref="N194:N197" si="31">IF(L194="","",SUM(L194:M194))</f>
        <v/>
      </c>
      <c r="O194" s="138"/>
    </row>
    <row r="195" spans="2:15" ht="26.25" customHeight="1" x14ac:dyDescent="0.25">
      <c r="B195" s="128"/>
      <c r="C195" s="129"/>
      <c r="D195" s="129"/>
      <c r="E195" s="129"/>
      <c r="F195" s="129"/>
      <c r="G195" s="129"/>
      <c r="H195" s="129"/>
      <c r="I195" s="130"/>
      <c r="J195" s="46" t="s">
        <v>119</v>
      </c>
      <c r="K195" s="31" t="str">
        <f>IF($J195="-AUSWAHL-","",VLOOKUP($J195,Wirkfaktoren_Komp.!$B$4:$H$54,2,FALSE))</f>
        <v/>
      </c>
      <c r="L195" s="47" t="str">
        <f>IF($J195="-AUSWAHL-","",VLOOKUP($J195,Wirkfaktoren_Komp.!$B$4:$I$54,8,FALSE))</f>
        <v/>
      </c>
      <c r="M195" s="116"/>
      <c r="N195" s="108" t="str">
        <f t="shared" si="31"/>
        <v/>
      </c>
      <c r="O195" s="138"/>
    </row>
    <row r="196" spans="2:15" ht="26.25" customHeight="1" x14ac:dyDescent="0.25">
      <c r="B196" s="128"/>
      <c r="C196" s="129"/>
      <c r="D196" s="129"/>
      <c r="E196" s="129"/>
      <c r="F196" s="129"/>
      <c r="G196" s="129"/>
      <c r="H196" s="129"/>
      <c r="I196" s="130"/>
      <c r="J196" s="46" t="s">
        <v>119</v>
      </c>
      <c r="K196" s="31" t="str">
        <f>IF($J196="-AUSWAHL-","",VLOOKUP($J196,Wirkfaktoren_Komp.!$B$4:$H$54,2,FALSE))</f>
        <v/>
      </c>
      <c r="L196" s="47" t="str">
        <f>IF($J196="-AUSWAHL-","",VLOOKUP($J196,Wirkfaktoren_Komp.!$B$4:$I$54,8,FALSE))</f>
        <v/>
      </c>
      <c r="M196" s="116"/>
      <c r="N196" s="108" t="str">
        <f t="shared" si="31"/>
        <v/>
      </c>
      <c r="O196" s="138"/>
    </row>
    <row r="197" spans="2:15" ht="26.25" customHeight="1" thickBot="1" x14ac:dyDescent="0.3">
      <c r="B197" s="131"/>
      <c r="C197" s="132"/>
      <c r="D197" s="132"/>
      <c r="E197" s="132"/>
      <c r="F197" s="132"/>
      <c r="G197" s="132"/>
      <c r="H197" s="132"/>
      <c r="I197" s="133"/>
      <c r="J197" s="48" t="s">
        <v>119</v>
      </c>
      <c r="K197" s="32" t="str">
        <f>IF($J197="-AUSWAHL-","",VLOOKUP($J197,Wirkfaktoren_Komp.!$B$4:$H$54,2,FALSE))</f>
        <v/>
      </c>
      <c r="L197" s="49" t="str">
        <f>IF($J197="-AUSWAHL-","",VLOOKUP($J197,Wirkfaktoren_Komp.!$B$4:$I$54,8,FALSE))</f>
        <v/>
      </c>
      <c r="M197" s="117"/>
      <c r="N197" s="107" t="str">
        <f t="shared" si="31"/>
        <v/>
      </c>
      <c r="O197" s="139"/>
    </row>
    <row r="198" spans="2:15" ht="26.25" customHeight="1" x14ac:dyDescent="0.25"/>
    <row r="199" spans="2:15" ht="26.25" customHeight="1" x14ac:dyDescent="0.25"/>
    <row r="200" spans="2:15" ht="26.25" customHeight="1" x14ac:dyDescent="0.25"/>
    <row r="201" spans="2:15" ht="26.25" customHeight="1" x14ac:dyDescent="0.25"/>
  </sheetData>
  <sheetProtection password="C728" sheet="1" objects="1" scenarios="1"/>
  <mergeCells count="101">
    <mergeCell ref="B1:N1"/>
    <mergeCell ref="E5:H5"/>
    <mergeCell ref="J4:N4"/>
    <mergeCell ref="I4:I5"/>
    <mergeCell ref="O6:O11"/>
    <mergeCell ref="J6:M6"/>
    <mergeCell ref="B3:F3"/>
    <mergeCell ref="O90:O95"/>
    <mergeCell ref="O96:O101"/>
    <mergeCell ref="O42:O47"/>
    <mergeCell ref="O48:O53"/>
    <mergeCell ref="O54:O59"/>
    <mergeCell ref="O60:O65"/>
    <mergeCell ref="O66:O71"/>
    <mergeCell ref="O12:O17"/>
    <mergeCell ref="O18:O23"/>
    <mergeCell ref="O24:O29"/>
    <mergeCell ref="O30:O35"/>
    <mergeCell ref="O36:O41"/>
    <mergeCell ref="J12:M12"/>
    <mergeCell ref="J18:M18"/>
    <mergeCell ref="J24:M24"/>
    <mergeCell ref="J30:M30"/>
    <mergeCell ref="J36:M36"/>
    <mergeCell ref="O192:O197"/>
    <mergeCell ref="O156:O161"/>
    <mergeCell ref="O162:O167"/>
    <mergeCell ref="O168:O173"/>
    <mergeCell ref="O174:O179"/>
    <mergeCell ref="O180:O185"/>
    <mergeCell ref="O132:O137"/>
    <mergeCell ref="O138:O143"/>
    <mergeCell ref="O144:O149"/>
    <mergeCell ref="O150:O155"/>
    <mergeCell ref="O186:O191"/>
    <mergeCell ref="O102:O107"/>
    <mergeCell ref="O108:O113"/>
    <mergeCell ref="O114:O119"/>
    <mergeCell ref="O120:O125"/>
    <mergeCell ref="O126:O131"/>
    <mergeCell ref="O72:O77"/>
    <mergeCell ref="O78:O83"/>
    <mergeCell ref="O84:O89"/>
    <mergeCell ref="J72:M72"/>
    <mergeCell ref="J78:M78"/>
    <mergeCell ref="J84:M84"/>
    <mergeCell ref="J90:M90"/>
    <mergeCell ref="J96:M96"/>
    <mergeCell ref="J42:M42"/>
    <mergeCell ref="J48:M48"/>
    <mergeCell ref="J54:M54"/>
    <mergeCell ref="J60:M60"/>
    <mergeCell ref="J66:M66"/>
    <mergeCell ref="J180:M180"/>
    <mergeCell ref="J186:M186"/>
    <mergeCell ref="J132:M132"/>
    <mergeCell ref="J138:M138"/>
    <mergeCell ref="J144:M144"/>
    <mergeCell ref="J150:M150"/>
    <mergeCell ref="J156:M156"/>
    <mergeCell ref="J102:M102"/>
    <mergeCell ref="J108:M108"/>
    <mergeCell ref="J114:M114"/>
    <mergeCell ref="J120:M120"/>
    <mergeCell ref="J126:M126"/>
    <mergeCell ref="B97:I101"/>
    <mergeCell ref="B103:I107"/>
    <mergeCell ref="B109:I113"/>
    <mergeCell ref="B115:I119"/>
    <mergeCell ref="B121:I125"/>
    <mergeCell ref="J192:M192"/>
    <mergeCell ref="B7:I11"/>
    <mergeCell ref="B13:I17"/>
    <mergeCell ref="B19:I23"/>
    <mergeCell ref="B25:I29"/>
    <mergeCell ref="B31:I35"/>
    <mergeCell ref="B37:I41"/>
    <mergeCell ref="B43:I47"/>
    <mergeCell ref="B49:I53"/>
    <mergeCell ref="B55:I59"/>
    <mergeCell ref="B61:I65"/>
    <mergeCell ref="B67:I71"/>
    <mergeCell ref="B73:I77"/>
    <mergeCell ref="B79:I83"/>
    <mergeCell ref="B85:I89"/>
    <mergeCell ref="B91:I95"/>
    <mergeCell ref="J162:M162"/>
    <mergeCell ref="J168:M168"/>
    <mergeCell ref="J174:M174"/>
    <mergeCell ref="B187:I191"/>
    <mergeCell ref="B193:I197"/>
    <mergeCell ref="B157:I161"/>
    <mergeCell ref="B163:I167"/>
    <mergeCell ref="B169:I173"/>
    <mergeCell ref="B175:I179"/>
    <mergeCell ref="B181:I185"/>
    <mergeCell ref="B127:I131"/>
    <mergeCell ref="B133:I137"/>
    <mergeCell ref="B139:I143"/>
    <mergeCell ref="B145:I149"/>
    <mergeCell ref="B151:I155"/>
  </mergeCells>
  <dataValidations count="1">
    <dataValidation type="list" allowBlank="1" showInputMessage="1" showErrorMessage="1" sqref="E6:H6 E174:H174 E180:H180 E186:H186 E12:H12 E18:H18 E24:H24 E30:H30 E36:H36 E42:H42 E48:H48 E54:H54 E60:H60 E66:H66 E72:H72 E78:H78 E84:H84 E90:H90 E96:H96 E102:H102 E108:H108 E114:H114 E120:H120 E126:H126 E132:H132 E138:H138 E144:H144 E150:H150 E156:H156 E162:H162 E168:H168 E192:H192">
      <formula1>"Ja, Nein"</formula1>
    </dataValidation>
  </dataValidations>
  <pageMargins left="0.70866141732283472" right="0.70866141732283472" top="0.78740157480314965" bottom="0.78740157480314965" header="0.31496062992125984" footer="0.31496062992125984"/>
  <pageSetup paperSize="9" scale="39" fitToHeight="0" orientation="landscape" r:id="rId1"/>
  <headerFooter>
    <oddFooter>&amp;L&amp;D&amp;RSeite &amp;P von &amp;N</oddFooter>
  </headerFooter>
  <rowBreaks count="5" manualBreakCount="5">
    <brk id="41" min="1" max="15" man="1"/>
    <brk id="77" min="1" max="15" man="1"/>
    <brk id="113" min="1" max="15" man="1"/>
    <brk id="149" min="1" max="15" man="1"/>
    <brk id="185" min="1"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Wirkfaktoren_Komp.!$B$4:$B$55</xm:f>
          </x14:formula1>
          <xm:sqref>J7:J11 J181:J185 J169:J173 J163:J167 J157:J161 J151:J155 J145:J149 J139:J143 J133:J137 J127:J131 J121:J125 J115:J119 J109:J113 J103:J107 J97:J101 J91:J95 J85:J89 J79:J83 J73:J77 J67:J71 J61:J65 J55:J59 J49:J53 J43:J47 J37:J41 J31:J35 J25:J29 J19:J23 J13:J17 J187:J191 J175:J179 J193:J197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1"/>
  <sheetViews>
    <sheetView zoomScale="80" zoomScaleNormal="80" workbookViewId="0"/>
  </sheetViews>
  <sheetFormatPr baseColWidth="10" defaultRowHeight="15" x14ac:dyDescent="0.25"/>
  <cols>
    <col min="1" max="1" width="9.140625" customWidth="1"/>
    <col min="2" max="2" width="14.28515625" style="14" customWidth="1"/>
    <col min="3" max="3" width="88.7109375" style="14" customWidth="1"/>
    <col min="4" max="4" width="14.28515625" style="54" customWidth="1"/>
  </cols>
  <sheetData>
    <row r="1" spans="2:4" ht="48" customHeight="1" thickBot="1" x14ac:dyDescent="0.3">
      <c r="B1" s="150" t="s">
        <v>144</v>
      </c>
      <c r="C1" s="151"/>
      <c r="D1" s="152"/>
    </row>
    <row r="2" spans="2:4" ht="45.75" thickBot="1" x14ac:dyDescent="0.3">
      <c r="B2" s="56" t="s">
        <v>142</v>
      </c>
      <c r="C2" s="57" t="s">
        <v>117</v>
      </c>
      <c r="D2" s="58" t="s">
        <v>143</v>
      </c>
    </row>
    <row r="3" spans="2:4" ht="26.25" customHeight="1" x14ac:dyDescent="0.25">
      <c r="B3" s="42" t="str">
        <f>IF(ISERROR(VLOOKUP(ROW(C1),'WS-Gewinn_Kompensation'!$B$5:$N$201,2,FALSE)),"",VLOOKUP(ROW(C1),'WS-Gewinn_Kompensation'!$B$5:$N$201,2,FALSE))</f>
        <v/>
      </c>
      <c r="C3" s="41" t="str">
        <f>IF(ISERROR(VLOOKUP(ROW(C1),'WS-Gewinn_Kompensation'!$B$5:$N$201,8,FALSE)),"",VLOOKUP(ROW(C1),'WS-Gewinn_Kompensation'!$B$5:$N$201,8,FALSE))</f>
        <v/>
      </c>
      <c r="D3" s="51" t="str">
        <f>IF(ISERROR(VLOOKUP(ROW(C1),'WS-Gewinn_Kompensation'!$B$5:$N$201,11,FALSE)),"",VLOOKUP(ROW(C1),'WS-Gewinn_Kompensation'!$B$5:$N$201,11,FALSE))</f>
        <v/>
      </c>
    </row>
    <row r="4" spans="2:4" ht="26.25" customHeight="1" x14ac:dyDescent="0.25">
      <c r="B4" s="13" t="str">
        <f>IF(ISERROR(VLOOKUP(ROW(C2),'WS-Gewinn_Kompensation'!$B$5:$N$201,2,FALSE)),"",VLOOKUP(ROW(C2),'WS-Gewinn_Kompensation'!$B$5:$N$201,2,FALSE))</f>
        <v/>
      </c>
      <c r="C4" s="24" t="str">
        <f>IF(ISERROR(VLOOKUP(ROW(C2),'WS-Gewinn_Kompensation'!$B$5:$N$201,8,FALSE)),"",VLOOKUP(ROW(C2),'WS-Gewinn_Kompensation'!$B$5:$N$201,8,FALSE))</f>
        <v/>
      </c>
      <c r="D4" s="52" t="str">
        <f>IF(ISERROR(VLOOKUP(ROW(C2),'WS-Gewinn_Kompensation'!$B$5:$N$201,11,FALSE)),"",VLOOKUP(ROW(C2),'WS-Gewinn_Kompensation'!$B$5:$N$201,11,FALSE))</f>
        <v/>
      </c>
    </row>
    <row r="5" spans="2:4" ht="26.25" customHeight="1" x14ac:dyDescent="0.25">
      <c r="B5" s="13" t="str">
        <f>IF(ISERROR(VLOOKUP(ROW(C3),'WS-Gewinn_Kompensation'!$B$5:$N$201,2,FALSE)),"",VLOOKUP(ROW(C3),'WS-Gewinn_Kompensation'!$B$5:$N$201,2,FALSE))</f>
        <v/>
      </c>
      <c r="C5" s="24" t="str">
        <f>IF(ISERROR(VLOOKUP(ROW(C3),'WS-Gewinn_Kompensation'!$B$5:$N$201,8,FALSE)),"",VLOOKUP(ROW(C3),'WS-Gewinn_Kompensation'!$B$5:$N$201,8,FALSE))</f>
        <v/>
      </c>
      <c r="D5" s="52" t="str">
        <f>IF(ISERROR(VLOOKUP(ROW(C3),'WS-Gewinn_Kompensation'!$B$5:$N$201,11,FALSE)),"",VLOOKUP(ROW(C3),'WS-Gewinn_Kompensation'!$B$5:$N$201,11,FALSE))</f>
        <v/>
      </c>
    </row>
    <row r="6" spans="2:4" ht="26.25" customHeight="1" x14ac:dyDescent="0.25">
      <c r="B6" s="13" t="str">
        <f>IF(ISERROR(VLOOKUP(ROW(C4),'WS-Gewinn_Kompensation'!$B$5:$N$201,2,FALSE)),"",VLOOKUP(ROW(C4),'WS-Gewinn_Kompensation'!$B$5:$N$201,2,FALSE))</f>
        <v/>
      </c>
      <c r="C6" s="24" t="str">
        <f>IF(ISERROR(VLOOKUP(ROW(C4),'WS-Gewinn_Kompensation'!$B$5:$N$201,8,FALSE)),"",VLOOKUP(ROW(C4),'WS-Gewinn_Kompensation'!$B$5:$N$201,8,FALSE))</f>
        <v/>
      </c>
      <c r="D6" s="52" t="str">
        <f>IF(ISERROR(VLOOKUP(ROW(C4),'WS-Gewinn_Kompensation'!$B$5:$N$201,11,FALSE)),"",VLOOKUP(ROW(C4),'WS-Gewinn_Kompensation'!$B$5:$N$201,11,FALSE))</f>
        <v/>
      </c>
    </row>
    <row r="7" spans="2:4" ht="26.25" customHeight="1" x14ac:dyDescent="0.25">
      <c r="B7" s="13" t="str">
        <f>IF(ISERROR(VLOOKUP(ROW(C5),'WS-Gewinn_Kompensation'!$B$5:$N$201,2,FALSE)),"",VLOOKUP(ROW(C5),'WS-Gewinn_Kompensation'!$B$5:$N$201,2,FALSE))</f>
        <v/>
      </c>
      <c r="C7" s="24" t="str">
        <f>IF(ISERROR(VLOOKUP(ROW(C5),'WS-Gewinn_Kompensation'!$B$5:$N$201,8,FALSE)),"",VLOOKUP(ROW(C5),'WS-Gewinn_Kompensation'!$B$5:$N$201,8,FALSE))</f>
        <v/>
      </c>
      <c r="D7" s="52" t="str">
        <f>IF(ISERROR(VLOOKUP(ROW(C5),'WS-Gewinn_Kompensation'!$B$5:$N$201,11,FALSE)),"",VLOOKUP(ROW(C5),'WS-Gewinn_Kompensation'!$B$5:$N$201,11,FALSE))</f>
        <v/>
      </c>
    </row>
    <row r="8" spans="2:4" ht="26.25" customHeight="1" x14ac:dyDescent="0.25">
      <c r="B8" s="13" t="str">
        <f>IF(ISERROR(VLOOKUP(ROW(C6),'WS-Gewinn_Kompensation'!$B$5:$N$201,2,FALSE)),"",VLOOKUP(ROW(C6),'WS-Gewinn_Kompensation'!$B$5:$N$201,2,FALSE))</f>
        <v/>
      </c>
      <c r="C8" s="24" t="str">
        <f>IF(ISERROR(VLOOKUP(ROW(C6),'WS-Gewinn_Kompensation'!$B$5:$N$201,8,FALSE)),"",VLOOKUP(ROW(C6),'WS-Gewinn_Kompensation'!$B$5:$N$201,8,FALSE))</f>
        <v/>
      </c>
      <c r="D8" s="52" t="str">
        <f>IF(ISERROR(VLOOKUP(ROW(C6),'WS-Gewinn_Kompensation'!$B$5:$N$201,11,FALSE)),"",VLOOKUP(ROW(C6),'WS-Gewinn_Kompensation'!$B$5:$N$201,11,FALSE))</f>
        <v/>
      </c>
    </row>
    <row r="9" spans="2:4" ht="26.25" customHeight="1" x14ac:dyDescent="0.25">
      <c r="B9" s="13" t="str">
        <f>IF(ISERROR(VLOOKUP(ROW(C7),'WS-Gewinn_Kompensation'!$B$5:$N$201,2,FALSE)),"",VLOOKUP(ROW(C7),'WS-Gewinn_Kompensation'!$B$5:$N$201,2,FALSE))</f>
        <v/>
      </c>
      <c r="C9" s="24" t="str">
        <f>IF(ISERROR(VLOOKUP(ROW(C7),'WS-Gewinn_Kompensation'!$B$5:$N$201,8,FALSE)),"",VLOOKUP(ROW(C7),'WS-Gewinn_Kompensation'!$B$5:$N$201,8,FALSE))</f>
        <v/>
      </c>
      <c r="D9" s="52" t="str">
        <f>IF(ISERROR(VLOOKUP(ROW(C7),'WS-Gewinn_Kompensation'!$B$5:$N$201,11,FALSE)),"",VLOOKUP(ROW(C7),'WS-Gewinn_Kompensation'!$B$5:$N$201,11,FALSE))</f>
        <v/>
      </c>
    </row>
    <row r="10" spans="2:4" ht="26.25" customHeight="1" x14ac:dyDescent="0.25">
      <c r="B10" s="13" t="str">
        <f>IF(ISERROR(VLOOKUP(ROW(C8),'WS-Gewinn_Kompensation'!$B$5:$N$201,2,FALSE)),"",VLOOKUP(ROW(C8),'WS-Gewinn_Kompensation'!$B$5:$N$201,2,FALSE))</f>
        <v/>
      </c>
      <c r="C10" s="24" t="str">
        <f>IF(ISERROR(VLOOKUP(ROW(C8),'WS-Gewinn_Kompensation'!$B$5:$N$201,8,FALSE)),"",VLOOKUP(ROW(C8),'WS-Gewinn_Kompensation'!$B$5:$N$201,8,FALSE))</f>
        <v/>
      </c>
      <c r="D10" s="52" t="str">
        <f>IF(ISERROR(VLOOKUP(ROW(C8),'WS-Gewinn_Kompensation'!$B$5:$N$201,11,FALSE)),"",VLOOKUP(ROW(C8),'WS-Gewinn_Kompensation'!$B$5:$N$201,11,FALSE))</f>
        <v/>
      </c>
    </row>
    <row r="11" spans="2:4" ht="26.25" customHeight="1" x14ac:dyDescent="0.25">
      <c r="B11" s="13" t="str">
        <f>IF(ISERROR(VLOOKUP(ROW(C9),'WS-Gewinn_Kompensation'!$B$5:$N$201,2,FALSE)),"",VLOOKUP(ROW(C9),'WS-Gewinn_Kompensation'!$B$5:$N$201,2,FALSE))</f>
        <v/>
      </c>
      <c r="C11" s="24" t="str">
        <f>IF(ISERROR(VLOOKUP(ROW(C9),'WS-Gewinn_Kompensation'!$B$5:$N$201,8,FALSE)),"",VLOOKUP(ROW(C9),'WS-Gewinn_Kompensation'!$B$5:$N$201,8,FALSE))</f>
        <v/>
      </c>
      <c r="D11" s="52" t="str">
        <f>IF(ISERROR(VLOOKUP(ROW(C9),'WS-Gewinn_Kompensation'!$B$5:$N$201,11,FALSE)),"",VLOOKUP(ROW(C9),'WS-Gewinn_Kompensation'!$B$5:$N$201,11,FALSE))</f>
        <v/>
      </c>
    </row>
    <row r="12" spans="2:4" ht="26.25" customHeight="1" x14ac:dyDescent="0.25">
      <c r="B12" s="13" t="str">
        <f>IF(ISERROR(VLOOKUP(ROW(C10),'WS-Gewinn_Kompensation'!$B$5:$N$201,2,FALSE)),"",VLOOKUP(ROW(C10),'WS-Gewinn_Kompensation'!$B$5:$N$201,2,FALSE))</f>
        <v/>
      </c>
      <c r="C12" s="24" t="str">
        <f>IF(ISERROR(VLOOKUP(ROW(C10),'WS-Gewinn_Kompensation'!$B$5:$N$201,8,FALSE)),"",VLOOKUP(ROW(C10),'WS-Gewinn_Kompensation'!$B$5:$N$201,8,FALSE))</f>
        <v/>
      </c>
      <c r="D12" s="52" t="str">
        <f>IF(ISERROR(VLOOKUP(ROW(C10),'WS-Gewinn_Kompensation'!$B$5:$N$201,11,FALSE)),"",VLOOKUP(ROW(C10),'WS-Gewinn_Kompensation'!$B$5:$N$201,11,FALSE))</f>
        <v/>
      </c>
    </row>
    <row r="13" spans="2:4" ht="26.25" customHeight="1" x14ac:dyDescent="0.25">
      <c r="B13" s="13" t="str">
        <f>IF(ISERROR(VLOOKUP(ROW(C11),'WS-Gewinn_Kompensation'!$B$5:$N$201,2,FALSE)),"",VLOOKUP(ROW(C11),'WS-Gewinn_Kompensation'!$B$5:$N$201,2,FALSE))</f>
        <v/>
      </c>
      <c r="C13" s="24" t="str">
        <f>IF(ISERROR(VLOOKUP(ROW(C11),'WS-Gewinn_Kompensation'!$B$5:$N$201,8,FALSE)),"",VLOOKUP(ROW(C11),'WS-Gewinn_Kompensation'!$B$5:$N$201,8,FALSE))</f>
        <v/>
      </c>
      <c r="D13" s="52" t="str">
        <f>IF(ISERROR(VLOOKUP(ROW(C11),'WS-Gewinn_Kompensation'!$B$5:$N$201,11,FALSE)),"",VLOOKUP(ROW(C11),'WS-Gewinn_Kompensation'!$B$5:$N$201,11,FALSE))</f>
        <v/>
      </c>
    </row>
    <row r="14" spans="2:4" ht="26.25" customHeight="1" x14ac:dyDescent="0.25">
      <c r="B14" s="13" t="str">
        <f>IF(ISERROR(VLOOKUP(ROW(C12),'WS-Gewinn_Kompensation'!$B$5:$N$201,2,FALSE)),"",VLOOKUP(ROW(C12),'WS-Gewinn_Kompensation'!$B$5:$N$201,2,FALSE))</f>
        <v/>
      </c>
      <c r="C14" s="24" t="str">
        <f>IF(ISERROR(VLOOKUP(ROW(C12),'WS-Gewinn_Kompensation'!$B$5:$N$201,8,FALSE)),"",VLOOKUP(ROW(C12),'WS-Gewinn_Kompensation'!$B$5:$N$201,8,FALSE))</f>
        <v/>
      </c>
      <c r="D14" s="52" t="str">
        <f>IF(ISERROR(VLOOKUP(ROW(C12),'WS-Gewinn_Kompensation'!$B$5:$N$201,11,FALSE)),"",VLOOKUP(ROW(C12),'WS-Gewinn_Kompensation'!$B$5:$N$201,11,FALSE))</f>
        <v/>
      </c>
    </row>
    <row r="15" spans="2:4" ht="26.25" customHeight="1" x14ac:dyDescent="0.25">
      <c r="B15" s="13" t="str">
        <f>IF(ISERROR(VLOOKUP(ROW(C13),'WS-Gewinn_Kompensation'!$B$5:$N$201,2,FALSE)),"",VLOOKUP(ROW(C13),'WS-Gewinn_Kompensation'!$B$5:$N$201,2,FALSE))</f>
        <v/>
      </c>
      <c r="C15" s="24" t="str">
        <f>IF(ISERROR(VLOOKUP(ROW(C13),'WS-Gewinn_Kompensation'!$B$5:$N$201,8,FALSE)),"",VLOOKUP(ROW(C13),'WS-Gewinn_Kompensation'!$B$5:$N$201,8,FALSE))</f>
        <v/>
      </c>
      <c r="D15" s="52" t="str">
        <f>IF(ISERROR(VLOOKUP(ROW(C13),'WS-Gewinn_Kompensation'!$B$5:$N$201,11,FALSE)),"",VLOOKUP(ROW(C13),'WS-Gewinn_Kompensation'!$B$5:$N$201,11,FALSE))</f>
        <v/>
      </c>
    </row>
    <row r="16" spans="2:4" ht="26.25" customHeight="1" x14ac:dyDescent="0.25">
      <c r="B16" s="13" t="str">
        <f>IF(ISERROR(VLOOKUP(ROW(C14),'WS-Gewinn_Kompensation'!$B$5:$N$201,2,FALSE)),"",VLOOKUP(ROW(C14),'WS-Gewinn_Kompensation'!$B$5:$N$201,2,FALSE))</f>
        <v/>
      </c>
      <c r="C16" s="24" t="str">
        <f>IF(ISERROR(VLOOKUP(ROW(C14),'WS-Gewinn_Kompensation'!$B$5:$N$201,8,FALSE)),"",VLOOKUP(ROW(C14),'WS-Gewinn_Kompensation'!$B$5:$N$201,8,FALSE))</f>
        <v/>
      </c>
      <c r="D16" s="52" t="str">
        <f>IF(ISERROR(VLOOKUP(ROW(C14),'WS-Gewinn_Kompensation'!$B$5:$N$201,11,FALSE)),"",VLOOKUP(ROW(C14),'WS-Gewinn_Kompensation'!$B$5:$N$201,11,FALSE))</f>
        <v/>
      </c>
    </row>
    <row r="17" spans="2:4" ht="26.25" customHeight="1" x14ac:dyDescent="0.25">
      <c r="B17" s="13" t="str">
        <f>IF(ISERROR(VLOOKUP(ROW(C15),'WS-Gewinn_Kompensation'!$B$5:$N$201,2,FALSE)),"",VLOOKUP(ROW(C15),'WS-Gewinn_Kompensation'!$B$5:$N$201,2,FALSE))</f>
        <v/>
      </c>
      <c r="C17" s="24" t="str">
        <f>IF(ISERROR(VLOOKUP(ROW(C15),'WS-Gewinn_Kompensation'!$B$5:$N$201,8,FALSE)),"",VLOOKUP(ROW(C15),'WS-Gewinn_Kompensation'!$B$5:$N$201,8,FALSE))</f>
        <v/>
      </c>
      <c r="D17" s="52" t="str">
        <f>IF(ISERROR(VLOOKUP(ROW(C15),'WS-Gewinn_Kompensation'!$B$5:$N$201,11,FALSE)),"",VLOOKUP(ROW(C15),'WS-Gewinn_Kompensation'!$B$5:$N$201,11,FALSE))</f>
        <v/>
      </c>
    </row>
    <row r="18" spans="2:4" ht="26.25" customHeight="1" x14ac:dyDescent="0.25">
      <c r="B18" s="13" t="str">
        <f>IF(ISERROR(VLOOKUP(ROW(C16),'WS-Gewinn_Kompensation'!$B$5:$N$201,2,FALSE)),"",VLOOKUP(ROW(C16),'WS-Gewinn_Kompensation'!$B$5:$N$201,2,FALSE))</f>
        <v/>
      </c>
      <c r="C18" s="24" t="str">
        <f>IF(ISERROR(VLOOKUP(ROW(C16),'WS-Gewinn_Kompensation'!$B$5:$N$201,8,FALSE)),"",VLOOKUP(ROW(C16),'WS-Gewinn_Kompensation'!$B$5:$N$201,8,FALSE))</f>
        <v/>
      </c>
      <c r="D18" s="52" t="str">
        <f>IF(ISERROR(VLOOKUP(ROW(C16),'WS-Gewinn_Kompensation'!$B$5:$N$201,11,FALSE)),"",VLOOKUP(ROW(C16),'WS-Gewinn_Kompensation'!$B$5:$N$201,11,FALSE))</f>
        <v/>
      </c>
    </row>
    <row r="19" spans="2:4" ht="26.25" customHeight="1" x14ac:dyDescent="0.25">
      <c r="B19" s="13" t="str">
        <f>IF(ISERROR(VLOOKUP(ROW(C17),'WS-Gewinn_Kompensation'!$B$5:$N$201,2,FALSE)),"",VLOOKUP(ROW(C17),'WS-Gewinn_Kompensation'!$B$5:$N$201,2,FALSE))</f>
        <v/>
      </c>
      <c r="C19" s="24" t="str">
        <f>IF(ISERROR(VLOOKUP(ROW(C17),'WS-Gewinn_Kompensation'!$B$5:$N$201,8,FALSE)),"",VLOOKUP(ROW(C17),'WS-Gewinn_Kompensation'!$B$5:$N$201,8,FALSE))</f>
        <v/>
      </c>
      <c r="D19" s="52" t="str">
        <f>IF(ISERROR(VLOOKUP(ROW(C17),'WS-Gewinn_Kompensation'!$B$5:$N$201,11,FALSE)),"",VLOOKUP(ROW(C17),'WS-Gewinn_Kompensation'!$B$5:$N$201,11,FALSE))</f>
        <v/>
      </c>
    </row>
    <row r="20" spans="2:4" ht="26.25" customHeight="1" x14ac:dyDescent="0.25">
      <c r="B20" s="13" t="str">
        <f>IF(ISERROR(VLOOKUP(ROW(C18),'WS-Gewinn_Kompensation'!$B$5:$N$201,2,FALSE)),"",VLOOKUP(ROW(C18),'WS-Gewinn_Kompensation'!$B$5:$N$201,2,FALSE))</f>
        <v/>
      </c>
      <c r="C20" s="24" t="str">
        <f>IF(ISERROR(VLOOKUP(ROW(C18),'WS-Gewinn_Kompensation'!$B$5:$N$201,8,FALSE)),"",VLOOKUP(ROW(C18),'WS-Gewinn_Kompensation'!$B$5:$N$201,8,FALSE))</f>
        <v/>
      </c>
      <c r="D20" s="52" t="str">
        <f>IF(ISERROR(VLOOKUP(ROW(C18),'WS-Gewinn_Kompensation'!$B$5:$N$201,11,FALSE)),"",VLOOKUP(ROW(C18),'WS-Gewinn_Kompensation'!$B$5:$N$201,11,FALSE))</f>
        <v/>
      </c>
    </row>
    <row r="21" spans="2:4" ht="26.25" customHeight="1" x14ac:dyDescent="0.25">
      <c r="B21" s="13" t="str">
        <f>IF(ISERROR(VLOOKUP(ROW(C19),'WS-Gewinn_Kompensation'!$B$5:$N$201,2,FALSE)),"",VLOOKUP(ROW(C19),'WS-Gewinn_Kompensation'!$B$5:$N$201,2,FALSE))</f>
        <v/>
      </c>
      <c r="C21" s="24" t="str">
        <f>IF(ISERROR(VLOOKUP(ROW(C19),'WS-Gewinn_Kompensation'!$B$5:$N$201,8,FALSE)),"",VLOOKUP(ROW(C19),'WS-Gewinn_Kompensation'!$B$5:$N$201,8,FALSE))</f>
        <v/>
      </c>
      <c r="D21" s="52" t="str">
        <f>IF(ISERROR(VLOOKUP(ROW(C19),'WS-Gewinn_Kompensation'!$B$5:$N$201,11,FALSE)),"",VLOOKUP(ROW(C19),'WS-Gewinn_Kompensation'!$B$5:$N$201,11,FALSE))</f>
        <v/>
      </c>
    </row>
    <row r="22" spans="2:4" ht="26.25" customHeight="1" x14ac:dyDescent="0.25">
      <c r="B22" s="13" t="str">
        <f>IF(ISERROR(VLOOKUP(ROW(C20),'WS-Gewinn_Kompensation'!$B$5:$N$201,2,FALSE)),"",VLOOKUP(ROW(C20),'WS-Gewinn_Kompensation'!$B$5:$N$201,2,FALSE))</f>
        <v/>
      </c>
      <c r="C22" s="24" t="str">
        <f>IF(ISERROR(VLOOKUP(ROW(C20),'WS-Gewinn_Kompensation'!$B$5:$N$201,8,FALSE)),"",VLOOKUP(ROW(C20),'WS-Gewinn_Kompensation'!$B$5:$N$201,8,FALSE))</f>
        <v/>
      </c>
      <c r="D22" s="52" t="str">
        <f>IF(ISERROR(VLOOKUP(ROW(C20),'WS-Gewinn_Kompensation'!$B$5:$N$201,11,FALSE)),"",VLOOKUP(ROW(C20),'WS-Gewinn_Kompensation'!$B$5:$N$201,11,FALSE))</f>
        <v/>
      </c>
    </row>
    <row r="23" spans="2:4" ht="26.25" customHeight="1" x14ac:dyDescent="0.25">
      <c r="B23" s="13" t="str">
        <f>IF(ISERROR(VLOOKUP(ROW(C21),'WS-Gewinn_Kompensation'!$B$5:$N$201,2,FALSE)),"",VLOOKUP(ROW(C21),'WS-Gewinn_Kompensation'!$B$5:$N$201,2,FALSE))</f>
        <v/>
      </c>
      <c r="C23" s="24" t="str">
        <f>IF(ISERROR(VLOOKUP(ROW(C21),'WS-Gewinn_Kompensation'!$B$5:$N$201,8,FALSE)),"",VLOOKUP(ROW(C21),'WS-Gewinn_Kompensation'!$B$5:$N$201,8,FALSE))</f>
        <v/>
      </c>
      <c r="D23" s="52" t="str">
        <f>IF(ISERROR(VLOOKUP(ROW(C21),'WS-Gewinn_Kompensation'!$B$5:$N$201,11,FALSE)),"",VLOOKUP(ROW(C21),'WS-Gewinn_Kompensation'!$B$5:$N$201,11,FALSE))</f>
        <v/>
      </c>
    </row>
    <row r="24" spans="2:4" ht="26.25" customHeight="1" x14ac:dyDescent="0.25">
      <c r="B24" s="13" t="str">
        <f>IF(ISERROR(VLOOKUP(ROW(C22),'WS-Gewinn_Kompensation'!$B$5:$N$201,2,FALSE)),"",VLOOKUP(ROW(C22),'WS-Gewinn_Kompensation'!$B$5:$N$201,2,FALSE))</f>
        <v/>
      </c>
      <c r="C24" s="24" t="str">
        <f>IF(ISERROR(VLOOKUP(ROW(C22),'WS-Gewinn_Kompensation'!$B$5:$N$201,8,FALSE)),"",VLOOKUP(ROW(C22),'WS-Gewinn_Kompensation'!$B$5:$N$201,8,FALSE))</f>
        <v/>
      </c>
      <c r="D24" s="52" t="str">
        <f>IF(ISERROR(VLOOKUP(ROW(C22),'WS-Gewinn_Kompensation'!$B$5:$N$201,11,FALSE)),"",VLOOKUP(ROW(C22),'WS-Gewinn_Kompensation'!$B$5:$N$201,11,FALSE))</f>
        <v/>
      </c>
    </row>
    <row r="25" spans="2:4" ht="26.25" customHeight="1" x14ac:dyDescent="0.25">
      <c r="B25" s="13" t="str">
        <f>IF(ISERROR(VLOOKUP(ROW(C23),'WS-Gewinn_Kompensation'!$B$5:$N$201,2,FALSE)),"",VLOOKUP(ROW(C23),'WS-Gewinn_Kompensation'!$B$5:$N$201,2,FALSE))</f>
        <v/>
      </c>
      <c r="C25" s="24" t="str">
        <f>IF(ISERROR(VLOOKUP(ROW(C23),'WS-Gewinn_Kompensation'!$B$5:$N$201,8,FALSE)),"",VLOOKUP(ROW(C23),'WS-Gewinn_Kompensation'!$B$5:$N$201,8,FALSE))</f>
        <v/>
      </c>
      <c r="D25" s="52" t="str">
        <f>IF(ISERROR(VLOOKUP(ROW(C23),'WS-Gewinn_Kompensation'!$B$5:$N$201,11,FALSE)),"",VLOOKUP(ROW(C23),'WS-Gewinn_Kompensation'!$B$5:$N$201,11,FALSE))</f>
        <v/>
      </c>
    </row>
    <row r="26" spans="2:4" ht="26.25" customHeight="1" x14ac:dyDescent="0.25">
      <c r="B26" s="13" t="str">
        <f>IF(ISERROR(VLOOKUP(ROW(C24),'WS-Gewinn_Kompensation'!$B$5:$N$201,2,FALSE)),"",VLOOKUP(ROW(C24),'WS-Gewinn_Kompensation'!$B$5:$N$201,2,FALSE))</f>
        <v/>
      </c>
      <c r="C26" s="24" t="str">
        <f>IF(ISERROR(VLOOKUP(ROW(C24),'WS-Gewinn_Kompensation'!$B$5:$N$201,8,FALSE)),"",VLOOKUP(ROW(C24),'WS-Gewinn_Kompensation'!$B$5:$N$201,8,FALSE))</f>
        <v/>
      </c>
      <c r="D26" s="52" t="str">
        <f>IF(ISERROR(VLOOKUP(ROW(C24),'WS-Gewinn_Kompensation'!$B$5:$N$201,11,FALSE)),"",VLOOKUP(ROW(C24),'WS-Gewinn_Kompensation'!$B$5:$N$201,11,FALSE))</f>
        <v/>
      </c>
    </row>
    <row r="27" spans="2:4" ht="26.25" customHeight="1" x14ac:dyDescent="0.25">
      <c r="B27" s="13" t="str">
        <f>IF(ISERROR(VLOOKUP(ROW(C25),'WS-Gewinn_Kompensation'!$B$5:$N$201,2,FALSE)),"",VLOOKUP(ROW(C25),'WS-Gewinn_Kompensation'!$B$5:$N$201,2,FALSE))</f>
        <v/>
      </c>
      <c r="C27" s="24" t="str">
        <f>IF(ISERROR(VLOOKUP(ROW(C25),'WS-Gewinn_Kompensation'!$B$5:$N$201,8,FALSE)),"",VLOOKUP(ROW(C25),'WS-Gewinn_Kompensation'!$B$5:$N$201,8,FALSE))</f>
        <v/>
      </c>
      <c r="D27" s="52" t="str">
        <f>IF(ISERROR(VLOOKUP(ROW(C25),'WS-Gewinn_Kompensation'!$B$5:$N$201,11,FALSE)),"",VLOOKUP(ROW(C25),'WS-Gewinn_Kompensation'!$B$5:$N$201,11,FALSE))</f>
        <v/>
      </c>
    </row>
    <row r="28" spans="2:4" ht="26.25" customHeight="1" x14ac:dyDescent="0.25">
      <c r="B28" s="13" t="str">
        <f>IF(ISERROR(VLOOKUP(ROW(C26),'WS-Gewinn_Kompensation'!$B$5:$N$201,2,FALSE)),"",VLOOKUP(ROW(C26),'WS-Gewinn_Kompensation'!$B$5:$N$201,2,FALSE))</f>
        <v/>
      </c>
      <c r="C28" s="24" t="str">
        <f>IF(ISERROR(VLOOKUP(ROW(C26),'WS-Gewinn_Kompensation'!$B$5:$N$201,8,FALSE)),"",VLOOKUP(ROW(C26),'WS-Gewinn_Kompensation'!$B$5:$N$201,8,FALSE))</f>
        <v/>
      </c>
      <c r="D28" s="52" t="str">
        <f>IF(ISERROR(VLOOKUP(ROW(C26),'WS-Gewinn_Kompensation'!$B$5:$N$201,11,FALSE)),"",VLOOKUP(ROW(C26),'WS-Gewinn_Kompensation'!$B$5:$N$201,11,FALSE))</f>
        <v/>
      </c>
    </row>
    <row r="29" spans="2:4" ht="26.25" customHeight="1" x14ac:dyDescent="0.25">
      <c r="B29" s="13" t="str">
        <f>IF(ISERROR(VLOOKUP(ROW(C27),'WS-Gewinn_Kompensation'!$B$5:$N$201,2,FALSE)),"",VLOOKUP(ROW(C27),'WS-Gewinn_Kompensation'!$B$5:$N$201,2,FALSE))</f>
        <v/>
      </c>
      <c r="C29" s="24" t="str">
        <f>IF(ISERROR(VLOOKUP(ROW(C27),'WS-Gewinn_Kompensation'!$B$5:$N$201,8,FALSE)),"",VLOOKUP(ROW(C27),'WS-Gewinn_Kompensation'!$B$5:$N$201,8,FALSE))</f>
        <v/>
      </c>
      <c r="D29" s="52" t="str">
        <f>IF(ISERROR(VLOOKUP(ROW(C27),'WS-Gewinn_Kompensation'!$B$5:$N$201,11,FALSE)),"",VLOOKUP(ROW(C27),'WS-Gewinn_Kompensation'!$B$5:$N$201,11,FALSE))</f>
        <v/>
      </c>
    </row>
    <row r="30" spans="2:4" ht="26.25" customHeight="1" x14ac:dyDescent="0.25">
      <c r="B30" s="13" t="str">
        <f>IF(ISERROR(VLOOKUP(ROW(C28),'WS-Gewinn_Kompensation'!$B$5:$N$201,2,FALSE)),"",VLOOKUP(ROW(C28),'WS-Gewinn_Kompensation'!$B$5:$N$201,2,FALSE))</f>
        <v/>
      </c>
      <c r="C30" s="24" t="str">
        <f>IF(ISERROR(VLOOKUP(ROW(C28),'WS-Gewinn_Kompensation'!$B$5:$N$201,8,FALSE)),"",VLOOKUP(ROW(C28),'WS-Gewinn_Kompensation'!$B$5:$N$201,8,FALSE))</f>
        <v/>
      </c>
      <c r="D30" s="52" t="str">
        <f>IF(ISERROR(VLOOKUP(ROW(C28),'WS-Gewinn_Kompensation'!$B$5:$N$201,11,FALSE)),"",VLOOKUP(ROW(C28),'WS-Gewinn_Kompensation'!$B$5:$N$201,11,FALSE))</f>
        <v/>
      </c>
    </row>
    <row r="31" spans="2:4" ht="26.25" customHeight="1" x14ac:dyDescent="0.25">
      <c r="B31" s="13" t="str">
        <f>IF(ISERROR(VLOOKUP(ROW(C29),'WS-Gewinn_Kompensation'!$B$5:$N$201,2,FALSE)),"",VLOOKUP(ROW(C29),'WS-Gewinn_Kompensation'!$B$5:$N$201,2,FALSE))</f>
        <v/>
      </c>
      <c r="C31" s="24" t="str">
        <f>IF(ISERROR(VLOOKUP(ROW(C29),'WS-Gewinn_Kompensation'!$B$5:$N$201,8,FALSE)),"",VLOOKUP(ROW(C29),'WS-Gewinn_Kompensation'!$B$5:$N$201,8,FALSE))</f>
        <v/>
      </c>
      <c r="D31" s="52" t="str">
        <f>IF(ISERROR(VLOOKUP(ROW(C29),'WS-Gewinn_Kompensation'!$B$5:$N$201,11,FALSE)),"",VLOOKUP(ROW(C29),'WS-Gewinn_Kompensation'!$B$5:$N$201,11,FALSE))</f>
        <v/>
      </c>
    </row>
    <row r="32" spans="2:4" ht="26.25" customHeight="1" x14ac:dyDescent="0.25">
      <c r="B32" s="13" t="str">
        <f>IF(ISERROR(VLOOKUP(ROW(C30),'WS-Gewinn_Kompensation'!$B$5:$N$201,2,FALSE)),"",VLOOKUP(ROW(C30),'WS-Gewinn_Kompensation'!$B$5:$N$201,2,FALSE))</f>
        <v/>
      </c>
      <c r="C32" s="24" t="str">
        <f>IF(ISERROR(VLOOKUP(ROW(C30),'WS-Gewinn_Kompensation'!$B$5:$N$201,8,FALSE)),"",VLOOKUP(ROW(C30),'WS-Gewinn_Kompensation'!$B$5:$N$201,8,FALSE))</f>
        <v/>
      </c>
      <c r="D32" s="52" t="str">
        <f>IF(ISERROR(VLOOKUP(ROW(C30),'WS-Gewinn_Kompensation'!$B$5:$N$201,11,FALSE)),"",VLOOKUP(ROW(C30),'WS-Gewinn_Kompensation'!$B$5:$N$201,11,FALSE))</f>
        <v/>
      </c>
    </row>
    <row r="33" spans="2:4" ht="26.25" customHeight="1" x14ac:dyDescent="0.25">
      <c r="B33" s="13" t="str">
        <f>IF(ISERROR(VLOOKUP(ROW(C31),'WS-Gewinn_Kompensation'!$B$5:$N$201,2,FALSE)),"",VLOOKUP(ROW(C31),'WS-Gewinn_Kompensation'!$B$5:$N$201,2,FALSE))</f>
        <v/>
      </c>
      <c r="C33" s="24" t="str">
        <f>IF(ISERROR(VLOOKUP(ROW(C31),'WS-Gewinn_Kompensation'!$B$5:$N$201,8,FALSE)),"",VLOOKUP(ROW(C31),'WS-Gewinn_Kompensation'!$B$5:$N$201,8,FALSE))</f>
        <v/>
      </c>
      <c r="D33" s="52" t="str">
        <f>IF(ISERROR(VLOOKUP(ROW(C31),'WS-Gewinn_Kompensation'!$B$5:$N$201,11,FALSE)),"",VLOOKUP(ROW(C31),'WS-Gewinn_Kompensation'!$B$5:$N$201,11,FALSE))</f>
        <v/>
      </c>
    </row>
    <row r="34" spans="2:4" ht="26.25" customHeight="1" x14ac:dyDescent="0.25">
      <c r="B34" s="13" t="str">
        <f>IF(ISERROR(VLOOKUP(ROW(C32),'WS-Gewinn_Kompensation'!$B$5:$N$201,2,FALSE)),"",VLOOKUP(ROW(C32),'WS-Gewinn_Kompensation'!$B$5:$N$201,2,FALSE))</f>
        <v/>
      </c>
      <c r="C34" s="24" t="str">
        <f>IF(ISERROR(VLOOKUP(ROW(C32),'WS-Gewinn_Kompensation'!$B$5:$N$201,8,FALSE)),"",VLOOKUP(ROW(C32),'WS-Gewinn_Kompensation'!$B$5:$N$201,8,FALSE))</f>
        <v/>
      </c>
      <c r="D34" s="52" t="str">
        <f>IF(ISERROR(VLOOKUP(ROW(C32),'WS-Gewinn_Kompensation'!$B$5:$N$201,11,FALSE)),"",VLOOKUP(ROW(C32),'WS-Gewinn_Kompensation'!$B$5:$N$201,11,FALSE))</f>
        <v/>
      </c>
    </row>
    <row r="35" spans="2:4" ht="26.25" customHeight="1" x14ac:dyDescent="0.25">
      <c r="B35" s="13" t="str">
        <f>IF(ISERROR(VLOOKUP(ROW(C33),'WS-Gewinn_Kompensation'!$B$5:$N$201,2,FALSE)),"",VLOOKUP(ROW(C33),'WS-Gewinn_Kompensation'!$B$5:$N$201,2,FALSE))</f>
        <v/>
      </c>
      <c r="C35" s="24" t="str">
        <f>IF(ISERROR(VLOOKUP(ROW(C33),'WS-Gewinn_Kompensation'!$B$5:$N$201,8,FALSE)),"",VLOOKUP(ROW(C33),'WS-Gewinn_Kompensation'!$B$5:$N$201,8,FALSE))</f>
        <v/>
      </c>
      <c r="D35" s="52" t="str">
        <f>IF(ISERROR(VLOOKUP(ROW(C33),'WS-Gewinn_Kompensation'!$B$5:$N$201,11,FALSE)),"",VLOOKUP(ROW(C33),'WS-Gewinn_Kompensation'!$B$5:$N$201,11,FALSE))</f>
        <v/>
      </c>
    </row>
    <row r="36" spans="2:4" ht="26.25" customHeight="1" x14ac:dyDescent="0.25">
      <c r="B36" s="13" t="str">
        <f>IF(ISERROR(VLOOKUP(ROW(C34),'WS-Gewinn_Kompensation'!$B$5:$N$201,2,FALSE)),"",VLOOKUP(ROW(C34),'WS-Gewinn_Kompensation'!$B$5:$N$201,2,FALSE))</f>
        <v/>
      </c>
      <c r="C36" s="24" t="str">
        <f>IF(ISERROR(VLOOKUP(ROW(C34),'WS-Gewinn_Kompensation'!$B$5:$N$201,8,FALSE)),"",VLOOKUP(ROW(C34),'WS-Gewinn_Kompensation'!$B$5:$N$201,8,FALSE))</f>
        <v/>
      </c>
      <c r="D36" s="52" t="str">
        <f>IF(ISERROR(VLOOKUP(ROW(C34),'WS-Gewinn_Kompensation'!$B$5:$N$201,11,FALSE)),"",VLOOKUP(ROW(C34),'WS-Gewinn_Kompensation'!$B$5:$N$201,11,FALSE))</f>
        <v/>
      </c>
    </row>
    <row r="37" spans="2:4" ht="26.25" customHeight="1" x14ac:dyDescent="0.25">
      <c r="B37" s="13" t="str">
        <f>IF(ISERROR(VLOOKUP(ROW(C35),'WS-Gewinn_Kompensation'!$B$5:$N$201,2,FALSE)),"",VLOOKUP(ROW(C35),'WS-Gewinn_Kompensation'!$B$5:$N$201,2,FALSE))</f>
        <v/>
      </c>
      <c r="C37" s="24" t="str">
        <f>IF(ISERROR(VLOOKUP(ROW(C35),'WS-Gewinn_Kompensation'!$B$5:$N$201,8,FALSE)),"",VLOOKUP(ROW(C35),'WS-Gewinn_Kompensation'!$B$5:$N$201,8,FALSE))</f>
        <v/>
      </c>
      <c r="D37" s="52" t="str">
        <f>IF(ISERROR(VLOOKUP(ROW(C35),'WS-Gewinn_Kompensation'!$B$5:$N$201,11,FALSE)),"",VLOOKUP(ROW(C35),'WS-Gewinn_Kompensation'!$B$5:$N$201,11,FALSE))</f>
        <v/>
      </c>
    </row>
    <row r="38" spans="2:4" ht="26.25" customHeight="1" x14ac:dyDescent="0.25">
      <c r="B38" s="13" t="str">
        <f>IF(ISERROR(VLOOKUP(ROW(C36),'WS-Gewinn_Kompensation'!$B$5:$N$201,2,FALSE)),"",VLOOKUP(ROW(C36),'WS-Gewinn_Kompensation'!$B$5:$N$201,2,FALSE))</f>
        <v/>
      </c>
      <c r="C38" s="24" t="str">
        <f>IF(ISERROR(VLOOKUP(ROW(C36),'WS-Gewinn_Kompensation'!$B$5:$N$201,8,FALSE)),"",VLOOKUP(ROW(C36),'WS-Gewinn_Kompensation'!$B$5:$N$201,8,FALSE))</f>
        <v/>
      </c>
      <c r="D38" s="52" t="str">
        <f>IF(ISERROR(VLOOKUP(ROW(C36),'WS-Gewinn_Kompensation'!$B$5:$N$201,11,FALSE)),"",VLOOKUP(ROW(C36),'WS-Gewinn_Kompensation'!$B$5:$N$201,11,FALSE))</f>
        <v/>
      </c>
    </row>
    <row r="39" spans="2:4" ht="26.25" customHeight="1" x14ac:dyDescent="0.25">
      <c r="B39" s="13" t="str">
        <f>IF(ISERROR(VLOOKUP(ROW(C37),'WS-Gewinn_Kompensation'!$B$5:$N$201,2,FALSE)),"",VLOOKUP(ROW(C37),'WS-Gewinn_Kompensation'!$B$5:$N$201,2,FALSE))</f>
        <v/>
      </c>
      <c r="C39" s="24" t="str">
        <f>IF(ISERROR(VLOOKUP(ROW(C37),'WS-Gewinn_Kompensation'!$B$5:$N$201,8,FALSE)),"",VLOOKUP(ROW(C37),'WS-Gewinn_Kompensation'!$B$5:$N$201,8,FALSE))</f>
        <v/>
      </c>
      <c r="D39" s="52" t="str">
        <f>IF(ISERROR(VLOOKUP(ROW(C37),'WS-Gewinn_Kompensation'!$B$5:$N$201,11,FALSE)),"",VLOOKUP(ROW(C37),'WS-Gewinn_Kompensation'!$B$5:$N$201,11,FALSE))</f>
        <v/>
      </c>
    </row>
    <row r="40" spans="2:4" ht="26.25" customHeight="1" x14ac:dyDescent="0.25">
      <c r="B40" s="13" t="str">
        <f>IF(ISERROR(VLOOKUP(ROW(C38),'WS-Gewinn_Kompensation'!$B$5:$N$201,2,FALSE)),"",VLOOKUP(ROW(C38),'WS-Gewinn_Kompensation'!$B$5:$N$201,2,FALSE))</f>
        <v/>
      </c>
      <c r="C40" s="24" t="str">
        <f>IF(ISERROR(VLOOKUP(ROW(C38),'WS-Gewinn_Kompensation'!$B$5:$N$201,8,FALSE)),"",VLOOKUP(ROW(C38),'WS-Gewinn_Kompensation'!$B$5:$N$201,8,FALSE))</f>
        <v/>
      </c>
      <c r="D40" s="52" t="str">
        <f>IF(ISERROR(VLOOKUP(ROW(C38),'WS-Gewinn_Kompensation'!$B$5:$N$201,11,FALSE)),"",VLOOKUP(ROW(C38),'WS-Gewinn_Kompensation'!$B$5:$N$201,11,FALSE))</f>
        <v/>
      </c>
    </row>
    <row r="41" spans="2:4" ht="26.25" customHeight="1" x14ac:dyDescent="0.25">
      <c r="B41" s="13" t="str">
        <f>IF(ISERROR(VLOOKUP(ROW(C39),'WS-Gewinn_Kompensation'!$B$5:$N$201,2,FALSE)),"",VLOOKUP(ROW(C39),'WS-Gewinn_Kompensation'!$B$5:$N$201,2,FALSE))</f>
        <v/>
      </c>
      <c r="C41" s="24" t="str">
        <f>IF(ISERROR(VLOOKUP(ROW(C39),'WS-Gewinn_Kompensation'!$B$5:$N$201,8,FALSE)),"",VLOOKUP(ROW(C39),'WS-Gewinn_Kompensation'!$B$5:$N$201,8,FALSE))</f>
        <v/>
      </c>
      <c r="D41" s="52" t="str">
        <f>IF(ISERROR(VLOOKUP(ROW(C39),'WS-Gewinn_Kompensation'!$B$5:$N$201,11,FALSE)),"",VLOOKUP(ROW(C39),'WS-Gewinn_Kompensation'!$B$5:$N$201,11,FALSE))</f>
        <v/>
      </c>
    </row>
    <row r="42" spans="2:4" ht="26.25" customHeight="1" x14ac:dyDescent="0.25">
      <c r="B42" s="13" t="str">
        <f>IF(ISERROR(VLOOKUP(ROW(C40),'WS-Gewinn_Kompensation'!$B$5:$N$201,2,FALSE)),"",VLOOKUP(ROW(C40),'WS-Gewinn_Kompensation'!$B$5:$N$201,2,FALSE))</f>
        <v/>
      </c>
      <c r="C42" s="24" t="str">
        <f>IF(ISERROR(VLOOKUP(ROW(C40),'WS-Gewinn_Kompensation'!$B$5:$N$201,8,FALSE)),"",VLOOKUP(ROW(C40),'WS-Gewinn_Kompensation'!$B$5:$N$201,8,FALSE))</f>
        <v/>
      </c>
      <c r="D42" s="52" t="str">
        <f>IF(ISERROR(VLOOKUP(ROW(C40),'WS-Gewinn_Kompensation'!$B$5:$N$201,11,FALSE)),"",VLOOKUP(ROW(C40),'WS-Gewinn_Kompensation'!$B$5:$N$201,11,FALSE))</f>
        <v/>
      </c>
    </row>
    <row r="43" spans="2:4" ht="26.25" customHeight="1" x14ac:dyDescent="0.25">
      <c r="B43" s="13" t="str">
        <f>IF(ISERROR(VLOOKUP(ROW(C41),'WS-Gewinn_Kompensation'!$B$5:$N$201,2,FALSE)),"",VLOOKUP(ROW(C41),'WS-Gewinn_Kompensation'!$B$5:$N$201,2,FALSE))</f>
        <v/>
      </c>
      <c r="C43" s="24" t="str">
        <f>IF(ISERROR(VLOOKUP(ROW(C41),'WS-Gewinn_Kompensation'!$B$5:$N$201,8,FALSE)),"",VLOOKUP(ROW(C41),'WS-Gewinn_Kompensation'!$B$5:$N$201,8,FALSE))</f>
        <v/>
      </c>
      <c r="D43" s="52" t="str">
        <f>IF(ISERROR(VLOOKUP(ROW(C41),'WS-Gewinn_Kompensation'!$B$5:$N$201,11,FALSE)),"",VLOOKUP(ROW(C41),'WS-Gewinn_Kompensation'!$B$5:$N$201,11,FALSE))</f>
        <v/>
      </c>
    </row>
    <row r="44" spans="2:4" ht="26.25" customHeight="1" x14ac:dyDescent="0.25">
      <c r="B44" s="13" t="str">
        <f>IF(ISERROR(VLOOKUP(ROW(C42),'WS-Gewinn_Kompensation'!$B$5:$N$201,2,FALSE)),"",VLOOKUP(ROW(C42),'WS-Gewinn_Kompensation'!$B$5:$N$201,2,FALSE))</f>
        <v/>
      </c>
      <c r="C44" s="24" t="str">
        <f>IF(ISERROR(VLOOKUP(ROW(C42),'WS-Gewinn_Kompensation'!$B$5:$N$201,8,FALSE)),"",VLOOKUP(ROW(C42),'WS-Gewinn_Kompensation'!$B$5:$N$201,8,FALSE))</f>
        <v/>
      </c>
      <c r="D44" s="52" t="str">
        <f>IF(ISERROR(VLOOKUP(ROW(C42),'WS-Gewinn_Kompensation'!$B$5:$N$201,11,FALSE)),"",VLOOKUP(ROW(C42),'WS-Gewinn_Kompensation'!$B$5:$N$201,11,FALSE))</f>
        <v/>
      </c>
    </row>
    <row r="45" spans="2:4" ht="26.25" customHeight="1" x14ac:dyDescent="0.25">
      <c r="B45" s="13" t="str">
        <f>IF(ISERROR(VLOOKUP(ROW(C43),'WS-Gewinn_Kompensation'!$B$5:$N$201,2,FALSE)),"",VLOOKUP(ROW(C43),'WS-Gewinn_Kompensation'!$B$5:$N$201,2,FALSE))</f>
        <v/>
      </c>
      <c r="C45" s="24" t="str">
        <f>IF(ISERROR(VLOOKUP(ROW(C43),'WS-Gewinn_Kompensation'!$B$5:$N$201,8,FALSE)),"",VLOOKUP(ROW(C43),'WS-Gewinn_Kompensation'!$B$5:$N$201,8,FALSE))</f>
        <v/>
      </c>
      <c r="D45" s="52" t="str">
        <f>IF(ISERROR(VLOOKUP(ROW(C43),'WS-Gewinn_Kompensation'!$B$5:$N$201,11,FALSE)),"",VLOOKUP(ROW(C43),'WS-Gewinn_Kompensation'!$B$5:$N$201,11,FALSE))</f>
        <v/>
      </c>
    </row>
    <row r="46" spans="2:4" ht="26.25" customHeight="1" x14ac:dyDescent="0.25">
      <c r="B46" s="13" t="str">
        <f>IF(ISERROR(VLOOKUP(ROW(C44),'WS-Gewinn_Kompensation'!$B$5:$N$201,2,FALSE)),"",VLOOKUP(ROW(C44),'WS-Gewinn_Kompensation'!$B$5:$N$201,2,FALSE))</f>
        <v/>
      </c>
      <c r="C46" s="24" t="str">
        <f>IF(ISERROR(VLOOKUP(ROW(C44),'WS-Gewinn_Kompensation'!$B$5:$N$201,8,FALSE)),"",VLOOKUP(ROW(C44),'WS-Gewinn_Kompensation'!$B$5:$N$201,8,FALSE))</f>
        <v/>
      </c>
      <c r="D46" s="52" t="str">
        <f>IF(ISERROR(VLOOKUP(ROW(C44),'WS-Gewinn_Kompensation'!$B$5:$N$201,11,FALSE)),"",VLOOKUP(ROW(C44),'WS-Gewinn_Kompensation'!$B$5:$N$201,11,FALSE))</f>
        <v/>
      </c>
    </row>
    <row r="47" spans="2:4" ht="26.25" customHeight="1" x14ac:dyDescent="0.25">
      <c r="B47" s="13" t="str">
        <f>IF(ISERROR(VLOOKUP(ROW(C45),'WS-Gewinn_Kompensation'!$B$5:$N$201,2,FALSE)),"",VLOOKUP(ROW(C45),'WS-Gewinn_Kompensation'!$B$5:$N$201,2,FALSE))</f>
        <v/>
      </c>
      <c r="C47" s="24" t="str">
        <f>IF(ISERROR(VLOOKUP(ROW(C45),'WS-Gewinn_Kompensation'!$B$5:$N$201,8,FALSE)),"",VLOOKUP(ROW(C45),'WS-Gewinn_Kompensation'!$B$5:$N$201,8,FALSE))</f>
        <v/>
      </c>
      <c r="D47" s="52" t="str">
        <f>IF(ISERROR(VLOOKUP(ROW(C45),'WS-Gewinn_Kompensation'!$B$5:$N$201,11,FALSE)),"",VLOOKUP(ROW(C45),'WS-Gewinn_Kompensation'!$B$5:$N$201,11,FALSE))</f>
        <v/>
      </c>
    </row>
    <row r="48" spans="2:4" ht="26.25" customHeight="1" x14ac:dyDescent="0.25">
      <c r="B48" s="13" t="str">
        <f>IF(ISERROR(VLOOKUP(ROW(C46),'WS-Gewinn_Kompensation'!$B$5:$N$201,2,FALSE)),"",VLOOKUP(ROW(C46),'WS-Gewinn_Kompensation'!$B$5:$N$201,2,FALSE))</f>
        <v/>
      </c>
      <c r="C48" s="24" t="str">
        <f>IF(ISERROR(VLOOKUP(ROW(C46),'WS-Gewinn_Kompensation'!$B$5:$N$201,8,FALSE)),"",VLOOKUP(ROW(C46),'WS-Gewinn_Kompensation'!$B$5:$N$201,8,FALSE))</f>
        <v/>
      </c>
      <c r="D48" s="52" t="str">
        <f>IF(ISERROR(VLOOKUP(ROW(C46),'WS-Gewinn_Kompensation'!$B$5:$N$201,11,FALSE)),"",VLOOKUP(ROW(C46),'WS-Gewinn_Kompensation'!$B$5:$N$201,11,FALSE))</f>
        <v/>
      </c>
    </row>
    <row r="49" spans="2:4" ht="26.25" customHeight="1" x14ac:dyDescent="0.25">
      <c r="B49" s="13" t="str">
        <f>IF(ISERROR(VLOOKUP(ROW(C47),'WS-Gewinn_Kompensation'!$B$5:$N$201,2,FALSE)),"",VLOOKUP(ROW(C47),'WS-Gewinn_Kompensation'!$B$5:$N$201,2,FALSE))</f>
        <v/>
      </c>
      <c r="C49" s="24" t="str">
        <f>IF(ISERROR(VLOOKUP(ROW(C47),'WS-Gewinn_Kompensation'!$B$5:$N$201,8,FALSE)),"",VLOOKUP(ROW(C47),'WS-Gewinn_Kompensation'!$B$5:$N$201,8,FALSE))</f>
        <v/>
      </c>
      <c r="D49" s="52" t="str">
        <f>IF(ISERROR(VLOOKUP(ROW(C47),'WS-Gewinn_Kompensation'!$B$5:$N$201,11,FALSE)),"",VLOOKUP(ROW(C47),'WS-Gewinn_Kompensation'!$B$5:$N$201,11,FALSE))</f>
        <v/>
      </c>
    </row>
    <row r="50" spans="2:4" ht="26.25" customHeight="1" x14ac:dyDescent="0.25">
      <c r="B50" s="13" t="str">
        <f>IF(ISERROR(VLOOKUP(ROW(C48),'WS-Gewinn_Kompensation'!$B$5:$N$201,2,FALSE)),"",VLOOKUP(ROW(C48),'WS-Gewinn_Kompensation'!$B$5:$N$201,2,FALSE))</f>
        <v/>
      </c>
      <c r="C50" s="24" t="str">
        <f>IF(ISERROR(VLOOKUP(ROW(C48),'WS-Gewinn_Kompensation'!$B$5:$N$201,8,FALSE)),"",VLOOKUP(ROW(C48),'WS-Gewinn_Kompensation'!$B$5:$N$201,8,FALSE))</f>
        <v/>
      </c>
      <c r="D50" s="52" t="str">
        <f>IF(ISERROR(VLOOKUP(ROW(C48),'WS-Gewinn_Kompensation'!$B$5:$N$201,11,FALSE)),"",VLOOKUP(ROW(C48),'WS-Gewinn_Kompensation'!$B$5:$N$201,11,FALSE))</f>
        <v/>
      </c>
    </row>
    <row r="51" spans="2:4" ht="26.25" customHeight="1" thickBot="1" x14ac:dyDescent="0.3">
      <c r="B51" s="15" t="str">
        <f>IF(ISERROR(VLOOKUP(ROW(C49),'WS-Gewinn_Kompensation'!$B$5:$N$201,2,FALSE)),"",VLOOKUP(ROW(C49),'WS-Gewinn_Kompensation'!$B$5:$N$201,2,FALSE))</f>
        <v/>
      </c>
      <c r="C51" s="25" t="str">
        <f>IF(ISERROR(VLOOKUP(ROW(C49),'WS-Gewinn_Kompensation'!$B$5:$N$201,8,FALSE)),"",VLOOKUP(ROW(C49),'WS-Gewinn_Kompensation'!$B$5:$N$201,8,FALSE))</f>
        <v/>
      </c>
      <c r="D51" s="53" t="str">
        <f>IF(ISERROR(VLOOKUP(ROW(C49),'WS-Gewinn_Kompensation'!$B$5:$N$201,11,FALSE)),"",VLOOKUP(ROW(C49),'WS-Gewinn_Kompensation'!$B$5:$N$201,11,FALSE))</f>
        <v/>
      </c>
    </row>
  </sheetData>
  <sheetProtection password="C728" sheet="1" objects="1" scenarios="1"/>
  <mergeCells count="1">
    <mergeCell ref="B1:D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N76"/>
  <sheetViews>
    <sheetView tabSelected="1" zoomScale="80" zoomScaleNormal="80" workbookViewId="0">
      <pane ySplit="3" topLeftCell="A4" activePane="bottomLeft" state="frozen"/>
      <selection pane="bottomLeft" activeCell="E10" sqref="E10"/>
    </sheetView>
  </sheetViews>
  <sheetFormatPr baseColWidth="10" defaultColWidth="11.42578125" defaultRowHeight="15" x14ac:dyDescent="0.25"/>
  <cols>
    <col min="1" max="1" width="5.7109375" style="2" customWidth="1"/>
    <col min="2" max="2" width="16.42578125" style="35" bestFit="1" customWidth="1"/>
    <col min="3" max="3" width="40.5703125" style="2" bestFit="1" customWidth="1"/>
    <col min="4" max="4" width="57" style="2" customWidth="1"/>
    <col min="5" max="5" width="13.28515625" style="59" customWidth="1"/>
    <col min="6" max="6" width="17.140625" style="2" customWidth="1"/>
    <col min="7" max="8" width="14.28515625" style="2" customWidth="1"/>
    <col min="9" max="9" width="15.7109375" style="2" customWidth="1"/>
    <col min="10" max="10" width="67.85546875" style="2" customWidth="1"/>
    <col min="11" max="11" width="14.28515625" style="2" customWidth="1"/>
    <col min="12" max="12" width="17.140625" style="2" customWidth="1"/>
    <col min="13" max="14" width="14.28515625" style="2" customWidth="1"/>
    <col min="15" max="16384" width="11.42578125" style="2"/>
  </cols>
  <sheetData>
    <row r="1" spans="2:14" ht="15.75" thickBot="1" x14ac:dyDescent="0.3"/>
    <row r="2" spans="2:14" s="7" customFormat="1" ht="36" customHeight="1" x14ac:dyDescent="0.25">
      <c r="B2" s="155" t="s">
        <v>55</v>
      </c>
      <c r="C2" s="156"/>
      <c r="D2" s="156"/>
      <c r="E2" s="156"/>
      <c r="F2" s="156"/>
      <c r="G2" s="156"/>
      <c r="H2" s="156"/>
      <c r="I2" s="156"/>
      <c r="J2" s="156"/>
      <c r="K2" s="156"/>
      <c r="L2" s="156"/>
      <c r="M2" s="156"/>
      <c r="N2" s="157"/>
    </row>
    <row r="3" spans="2:14" s="6" customFormat="1" ht="30.75" thickBot="1" x14ac:dyDescent="0.3">
      <c r="B3" s="34" t="s">
        <v>56</v>
      </c>
      <c r="C3" s="9" t="s">
        <v>38</v>
      </c>
      <c r="D3" s="9" t="s">
        <v>37</v>
      </c>
      <c r="E3" s="60" t="s">
        <v>153</v>
      </c>
      <c r="F3" s="8" t="s">
        <v>106</v>
      </c>
      <c r="G3" s="8" t="s">
        <v>107</v>
      </c>
      <c r="H3" s="62" t="s">
        <v>108</v>
      </c>
      <c r="I3" s="101" t="s">
        <v>168</v>
      </c>
      <c r="J3" s="63" t="s">
        <v>36</v>
      </c>
      <c r="K3" s="8" t="s">
        <v>35</v>
      </c>
      <c r="L3" s="8" t="s">
        <v>34</v>
      </c>
      <c r="M3" s="8" t="s">
        <v>33</v>
      </c>
      <c r="N3" s="10" t="s">
        <v>32</v>
      </c>
    </row>
    <row r="4" spans="2:14" s="5" customFormat="1" ht="53.25" customHeight="1" x14ac:dyDescent="0.25">
      <c r="B4" s="93" t="s">
        <v>57</v>
      </c>
      <c r="C4" s="66" t="s">
        <v>170</v>
      </c>
      <c r="D4" s="66" t="s">
        <v>151</v>
      </c>
      <c r="E4" s="67">
        <v>3</v>
      </c>
      <c r="F4" s="68">
        <v>3</v>
      </c>
      <c r="G4" s="68">
        <v>3</v>
      </c>
      <c r="H4" s="69">
        <v>3</v>
      </c>
      <c r="I4" s="70">
        <f>SUM($E4:$H4)</f>
        <v>12</v>
      </c>
      <c r="J4" s="71" t="s">
        <v>149</v>
      </c>
      <c r="K4" s="124" t="s">
        <v>7</v>
      </c>
      <c r="L4" s="66" t="s">
        <v>6</v>
      </c>
      <c r="M4" s="66" t="s">
        <v>7</v>
      </c>
      <c r="N4" s="72" t="s">
        <v>6</v>
      </c>
    </row>
    <row r="5" spans="2:14" s="5" customFormat="1" ht="93" customHeight="1" x14ac:dyDescent="0.25">
      <c r="B5" s="93" t="s">
        <v>58</v>
      </c>
      <c r="C5" s="73" t="s">
        <v>171</v>
      </c>
      <c r="D5" s="73" t="s">
        <v>169</v>
      </c>
      <c r="E5" s="74">
        <v>3</v>
      </c>
      <c r="F5" s="75">
        <v>4</v>
      </c>
      <c r="G5" s="75">
        <v>3</v>
      </c>
      <c r="H5" s="76">
        <v>3</v>
      </c>
      <c r="I5" s="70">
        <f>SUM($F5:$H5)</f>
        <v>10</v>
      </c>
      <c r="J5" s="173" t="s">
        <v>215</v>
      </c>
      <c r="K5" s="123" t="s">
        <v>7</v>
      </c>
      <c r="L5" s="73" t="s">
        <v>6</v>
      </c>
      <c r="M5" s="123" t="s">
        <v>7</v>
      </c>
      <c r="N5" s="78" t="s">
        <v>6</v>
      </c>
    </row>
    <row r="6" spans="2:14" s="5" customFormat="1" ht="97.5" customHeight="1" x14ac:dyDescent="0.25">
      <c r="B6" s="93" t="s">
        <v>59</v>
      </c>
      <c r="C6" s="73" t="s">
        <v>172</v>
      </c>
      <c r="D6" s="73" t="s">
        <v>146</v>
      </c>
      <c r="E6" s="74">
        <v>3</v>
      </c>
      <c r="F6" s="75">
        <v>2</v>
      </c>
      <c r="G6" s="75">
        <v>2</v>
      </c>
      <c r="H6" s="76">
        <v>2</v>
      </c>
      <c r="I6" s="70">
        <f t="shared" ref="I6:I53" si="0">SUM($E6:$H6)</f>
        <v>9</v>
      </c>
      <c r="J6" s="77" t="s">
        <v>147</v>
      </c>
      <c r="K6" s="123" t="s">
        <v>7</v>
      </c>
      <c r="L6" s="73" t="s">
        <v>6</v>
      </c>
      <c r="M6" s="73" t="s">
        <v>7</v>
      </c>
      <c r="N6" s="78" t="s">
        <v>6</v>
      </c>
    </row>
    <row r="7" spans="2:14" ht="115.5" customHeight="1" x14ac:dyDescent="0.25">
      <c r="B7" s="93" t="s">
        <v>60</v>
      </c>
      <c r="C7" s="73" t="s">
        <v>173</v>
      </c>
      <c r="D7" s="73" t="s">
        <v>109</v>
      </c>
      <c r="E7" s="122">
        <v>1</v>
      </c>
      <c r="F7" s="75">
        <v>2</v>
      </c>
      <c r="G7" s="75">
        <v>1</v>
      </c>
      <c r="H7" s="76">
        <v>1</v>
      </c>
      <c r="I7" s="70">
        <f t="shared" si="0"/>
        <v>5</v>
      </c>
      <c r="J7" s="77" t="s">
        <v>42</v>
      </c>
      <c r="K7" s="123" t="s">
        <v>7</v>
      </c>
      <c r="L7" s="73" t="s">
        <v>6</v>
      </c>
      <c r="M7" s="123" t="s">
        <v>7</v>
      </c>
      <c r="N7" s="78" t="s">
        <v>6</v>
      </c>
    </row>
    <row r="8" spans="2:14" s="5" customFormat="1" ht="54" customHeight="1" x14ac:dyDescent="0.25">
      <c r="B8" s="93" t="s">
        <v>61</v>
      </c>
      <c r="C8" s="73" t="s">
        <v>174</v>
      </c>
      <c r="D8" s="79"/>
      <c r="E8" s="75">
        <v>0</v>
      </c>
      <c r="F8" s="75">
        <v>1</v>
      </c>
      <c r="G8" s="75">
        <v>1</v>
      </c>
      <c r="H8" s="76">
        <v>1</v>
      </c>
      <c r="I8" s="70">
        <f t="shared" si="0"/>
        <v>3</v>
      </c>
      <c r="J8" s="77" t="s">
        <v>39</v>
      </c>
      <c r="K8" s="73" t="s">
        <v>6</v>
      </c>
      <c r="L8" s="73" t="s">
        <v>6</v>
      </c>
      <c r="M8" s="73" t="s">
        <v>6</v>
      </c>
      <c r="N8" s="78" t="s">
        <v>6</v>
      </c>
    </row>
    <row r="9" spans="2:14" s="5" customFormat="1" ht="41.25" customHeight="1" x14ac:dyDescent="0.25">
      <c r="B9" s="93" t="s">
        <v>62</v>
      </c>
      <c r="C9" s="73" t="s">
        <v>175</v>
      </c>
      <c r="D9" s="73" t="s">
        <v>54</v>
      </c>
      <c r="E9" s="74">
        <v>4</v>
      </c>
      <c r="F9" s="75">
        <v>-1</v>
      </c>
      <c r="G9" s="75">
        <v>0</v>
      </c>
      <c r="H9" s="76">
        <v>0</v>
      </c>
      <c r="I9" s="70">
        <f t="shared" si="0"/>
        <v>3</v>
      </c>
      <c r="J9" s="77" t="s">
        <v>31</v>
      </c>
      <c r="K9" s="73" t="s">
        <v>7</v>
      </c>
      <c r="L9" s="73" t="s">
        <v>6</v>
      </c>
      <c r="M9" s="73" t="s">
        <v>7</v>
      </c>
      <c r="N9" s="78" t="s">
        <v>6</v>
      </c>
    </row>
    <row r="10" spans="2:14" s="5" customFormat="1" ht="59.25" customHeight="1" x14ac:dyDescent="0.25">
      <c r="B10" s="93" t="s">
        <v>63</v>
      </c>
      <c r="C10" s="73" t="s">
        <v>176</v>
      </c>
      <c r="D10" s="79"/>
      <c r="E10" s="122">
        <v>1</v>
      </c>
      <c r="F10" s="75">
        <v>1</v>
      </c>
      <c r="G10" s="75">
        <v>1</v>
      </c>
      <c r="H10" s="76">
        <v>1</v>
      </c>
      <c r="I10" s="70">
        <f t="shared" si="0"/>
        <v>4</v>
      </c>
      <c r="J10" s="77" t="s">
        <v>30</v>
      </c>
      <c r="K10" s="123" t="s">
        <v>7</v>
      </c>
      <c r="L10" s="73" t="s">
        <v>7</v>
      </c>
      <c r="M10" s="73" t="s">
        <v>7</v>
      </c>
      <c r="N10" s="78" t="s">
        <v>6</v>
      </c>
    </row>
    <row r="11" spans="2:14" s="5" customFormat="1" ht="33.75" customHeight="1" x14ac:dyDescent="0.25">
      <c r="B11" s="93" t="s">
        <v>64</v>
      </c>
      <c r="C11" s="73" t="s">
        <v>177</v>
      </c>
      <c r="D11" s="79"/>
      <c r="E11" s="122">
        <v>1</v>
      </c>
      <c r="F11" s="75">
        <v>1</v>
      </c>
      <c r="G11" s="75">
        <v>1</v>
      </c>
      <c r="H11" s="76">
        <v>1</v>
      </c>
      <c r="I11" s="70">
        <f t="shared" si="0"/>
        <v>4</v>
      </c>
      <c r="J11" s="77" t="s">
        <v>145</v>
      </c>
      <c r="K11" s="123" t="s">
        <v>7</v>
      </c>
      <c r="L11" s="73" t="s">
        <v>7</v>
      </c>
      <c r="M11" s="123" t="s">
        <v>7</v>
      </c>
      <c r="N11" s="78" t="s">
        <v>6</v>
      </c>
    </row>
    <row r="12" spans="2:14" s="5" customFormat="1" ht="95.25" customHeight="1" x14ac:dyDescent="0.25">
      <c r="B12" s="93" t="s">
        <v>65</v>
      </c>
      <c r="C12" s="73" t="s">
        <v>178</v>
      </c>
      <c r="D12" s="79"/>
      <c r="E12" s="122">
        <v>1.5</v>
      </c>
      <c r="F12" s="75">
        <v>1</v>
      </c>
      <c r="G12" s="75">
        <v>1</v>
      </c>
      <c r="H12" s="76">
        <v>1</v>
      </c>
      <c r="I12" s="70">
        <f t="shared" si="0"/>
        <v>4.5</v>
      </c>
      <c r="J12" s="77" t="s">
        <v>131</v>
      </c>
      <c r="K12" s="73" t="s">
        <v>7</v>
      </c>
      <c r="L12" s="73" t="s">
        <v>7</v>
      </c>
      <c r="M12" s="73" t="s">
        <v>7</v>
      </c>
      <c r="N12" s="78" t="s">
        <v>6</v>
      </c>
    </row>
    <row r="13" spans="2:14" s="5" customFormat="1" ht="42.75" customHeight="1" x14ac:dyDescent="0.25">
      <c r="B13" s="93" t="s">
        <v>66</v>
      </c>
      <c r="C13" s="79" t="s">
        <v>179</v>
      </c>
      <c r="D13" s="79" t="s">
        <v>110</v>
      </c>
      <c r="E13" s="122">
        <v>1</v>
      </c>
      <c r="F13" s="75">
        <v>0.5</v>
      </c>
      <c r="G13" s="75">
        <v>1</v>
      </c>
      <c r="H13" s="76">
        <v>1</v>
      </c>
      <c r="I13" s="70">
        <f t="shared" si="0"/>
        <v>3.5</v>
      </c>
      <c r="J13" s="77" t="s">
        <v>150</v>
      </c>
      <c r="K13" s="123" t="s">
        <v>7</v>
      </c>
      <c r="L13" s="73" t="s">
        <v>6</v>
      </c>
      <c r="M13" s="123" t="s">
        <v>7</v>
      </c>
      <c r="N13" s="78" t="s">
        <v>6</v>
      </c>
    </row>
    <row r="14" spans="2:14" ht="85.5" customHeight="1" x14ac:dyDescent="0.25">
      <c r="B14" s="93" t="s">
        <v>67</v>
      </c>
      <c r="C14" s="73" t="s">
        <v>180</v>
      </c>
      <c r="D14" s="79" t="s">
        <v>111</v>
      </c>
      <c r="E14" s="75">
        <v>0</v>
      </c>
      <c r="F14" s="75">
        <v>1</v>
      </c>
      <c r="G14" s="75">
        <v>0.6</v>
      </c>
      <c r="H14" s="76">
        <v>0.6</v>
      </c>
      <c r="I14" s="70">
        <f t="shared" si="0"/>
        <v>2.2000000000000002</v>
      </c>
      <c r="J14" s="173" t="s">
        <v>216</v>
      </c>
      <c r="K14" s="73" t="s">
        <v>6</v>
      </c>
      <c r="L14" s="73" t="s">
        <v>7</v>
      </c>
      <c r="M14" s="73" t="s">
        <v>7</v>
      </c>
      <c r="N14" s="78" t="s">
        <v>6</v>
      </c>
    </row>
    <row r="15" spans="2:14" s="4" customFormat="1" ht="49.5" customHeight="1" x14ac:dyDescent="0.25">
      <c r="B15" s="93" t="s">
        <v>68</v>
      </c>
      <c r="C15" s="73" t="s">
        <v>181</v>
      </c>
      <c r="D15" s="79" t="s">
        <v>112</v>
      </c>
      <c r="E15" s="122">
        <v>1.5</v>
      </c>
      <c r="F15" s="75">
        <v>0</v>
      </c>
      <c r="G15" s="75">
        <v>0</v>
      </c>
      <c r="H15" s="76">
        <v>1</v>
      </c>
      <c r="I15" s="70">
        <f t="shared" si="0"/>
        <v>2.5</v>
      </c>
      <c r="J15" s="77" t="s">
        <v>132</v>
      </c>
      <c r="K15" s="73" t="s">
        <v>7</v>
      </c>
      <c r="L15" s="73" t="s">
        <v>7</v>
      </c>
      <c r="M15" s="123" t="s">
        <v>7</v>
      </c>
      <c r="N15" s="78" t="s">
        <v>6</v>
      </c>
    </row>
    <row r="16" spans="2:14" s="3" customFormat="1" ht="41.25" customHeight="1" x14ac:dyDescent="0.25">
      <c r="B16" s="93" t="s">
        <v>69</v>
      </c>
      <c r="C16" s="73" t="s">
        <v>182</v>
      </c>
      <c r="D16" s="79" t="s">
        <v>113</v>
      </c>
      <c r="E16" s="75">
        <v>2</v>
      </c>
      <c r="F16" s="75">
        <v>-0.5</v>
      </c>
      <c r="G16" s="75">
        <v>0</v>
      </c>
      <c r="H16" s="76">
        <v>0</v>
      </c>
      <c r="I16" s="70">
        <f t="shared" si="0"/>
        <v>1.5</v>
      </c>
      <c r="J16" s="77" t="s">
        <v>29</v>
      </c>
      <c r="K16" s="73" t="s">
        <v>7</v>
      </c>
      <c r="L16" s="73" t="s">
        <v>6</v>
      </c>
      <c r="M16" s="73" t="s">
        <v>6</v>
      </c>
      <c r="N16" s="78" t="s">
        <v>6</v>
      </c>
    </row>
    <row r="17" spans="2:14" s="3" customFormat="1" ht="63.75" x14ac:dyDescent="0.25">
      <c r="B17" s="93" t="s">
        <v>70</v>
      </c>
      <c r="C17" s="73" t="s">
        <v>183</v>
      </c>
      <c r="D17" s="79" t="s">
        <v>152</v>
      </c>
      <c r="E17" s="75">
        <v>0.5</v>
      </c>
      <c r="F17" s="75">
        <v>0.5</v>
      </c>
      <c r="G17" s="75">
        <v>0.5</v>
      </c>
      <c r="H17" s="174">
        <v>0.5</v>
      </c>
      <c r="I17" s="70">
        <f t="shared" si="0"/>
        <v>2</v>
      </c>
      <c r="J17" s="173" t="s">
        <v>217</v>
      </c>
      <c r="K17" s="73" t="s">
        <v>7</v>
      </c>
      <c r="L17" s="73" t="s">
        <v>7</v>
      </c>
      <c r="M17" s="73" t="s">
        <v>6</v>
      </c>
      <c r="N17" s="78" t="s">
        <v>7</v>
      </c>
    </row>
    <row r="18" spans="2:14" s="3" customFormat="1" ht="57" customHeight="1" x14ac:dyDescent="0.25">
      <c r="B18" s="93" t="s">
        <v>71</v>
      </c>
      <c r="C18" s="79" t="s">
        <v>184</v>
      </c>
      <c r="D18" s="79" t="s">
        <v>28</v>
      </c>
      <c r="E18" s="75">
        <v>0</v>
      </c>
      <c r="F18" s="75">
        <v>0.5</v>
      </c>
      <c r="G18" s="75">
        <v>0.5</v>
      </c>
      <c r="H18" s="76">
        <v>0.5</v>
      </c>
      <c r="I18" s="70">
        <f t="shared" si="0"/>
        <v>1.5</v>
      </c>
      <c r="J18" s="77" t="s">
        <v>27</v>
      </c>
      <c r="K18" s="79" t="s">
        <v>6</v>
      </c>
      <c r="L18" s="79" t="s">
        <v>7</v>
      </c>
      <c r="M18" s="123" t="s">
        <v>7</v>
      </c>
      <c r="N18" s="80" t="s">
        <v>6</v>
      </c>
    </row>
    <row r="19" spans="2:14" s="3" customFormat="1" ht="27" customHeight="1" x14ac:dyDescent="0.25">
      <c r="B19" s="93" t="s">
        <v>72</v>
      </c>
      <c r="C19" s="123" t="s">
        <v>218</v>
      </c>
      <c r="D19" s="79"/>
      <c r="E19" s="75">
        <v>0</v>
      </c>
      <c r="F19" s="75">
        <v>0.25</v>
      </c>
      <c r="G19" s="75">
        <v>0.25</v>
      </c>
      <c r="H19" s="76">
        <v>0.25</v>
      </c>
      <c r="I19" s="70">
        <f t="shared" si="0"/>
        <v>0.75</v>
      </c>
      <c r="J19" s="77" t="s">
        <v>26</v>
      </c>
      <c r="K19" s="79" t="s">
        <v>6</v>
      </c>
      <c r="L19" s="79" t="s">
        <v>7</v>
      </c>
      <c r="M19" s="79" t="s">
        <v>6</v>
      </c>
      <c r="N19" s="80" t="s">
        <v>6</v>
      </c>
    </row>
    <row r="20" spans="2:14" s="3" customFormat="1" ht="24.75" customHeight="1" x14ac:dyDescent="0.25">
      <c r="B20" s="93" t="s">
        <v>73</v>
      </c>
      <c r="C20" s="81" t="s">
        <v>185</v>
      </c>
      <c r="D20" s="81"/>
      <c r="E20" s="175">
        <v>1</v>
      </c>
      <c r="F20" s="82">
        <v>0</v>
      </c>
      <c r="G20" s="82">
        <v>0</v>
      </c>
      <c r="H20" s="176">
        <v>0.5</v>
      </c>
      <c r="I20" s="70">
        <f t="shared" si="0"/>
        <v>1.5</v>
      </c>
      <c r="J20" s="84" t="s">
        <v>25</v>
      </c>
      <c r="K20" s="81" t="s">
        <v>7</v>
      </c>
      <c r="L20" s="81" t="s">
        <v>7</v>
      </c>
      <c r="M20" s="81" t="s">
        <v>7</v>
      </c>
      <c r="N20" s="85" t="s">
        <v>6</v>
      </c>
    </row>
    <row r="21" spans="2:14" s="3" customFormat="1" ht="33" customHeight="1" x14ac:dyDescent="0.25">
      <c r="B21" s="93" t="s">
        <v>74</v>
      </c>
      <c r="C21" s="81" t="s">
        <v>186</v>
      </c>
      <c r="D21" s="81"/>
      <c r="E21" s="175">
        <v>1</v>
      </c>
      <c r="F21" s="82">
        <v>0</v>
      </c>
      <c r="G21" s="82">
        <v>0</v>
      </c>
      <c r="H21" s="176">
        <v>0.5</v>
      </c>
      <c r="I21" s="70">
        <f t="shared" si="0"/>
        <v>1.5</v>
      </c>
      <c r="J21" s="84" t="s">
        <v>133</v>
      </c>
      <c r="K21" s="81" t="s">
        <v>7</v>
      </c>
      <c r="L21" s="81" t="s">
        <v>7</v>
      </c>
      <c r="M21" s="81" t="s">
        <v>7</v>
      </c>
      <c r="N21" s="85" t="s">
        <v>6</v>
      </c>
    </row>
    <row r="22" spans="2:14" s="3" customFormat="1" ht="35.25" customHeight="1" x14ac:dyDescent="0.25">
      <c r="B22" s="93" t="s">
        <v>75</v>
      </c>
      <c r="C22" s="81" t="s">
        <v>187</v>
      </c>
      <c r="D22" s="81"/>
      <c r="E22" s="175">
        <v>1</v>
      </c>
      <c r="F22" s="82">
        <v>0</v>
      </c>
      <c r="G22" s="82">
        <v>0</v>
      </c>
      <c r="H22" s="176">
        <v>0.5</v>
      </c>
      <c r="I22" s="70">
        <f t="shared" si="0"/>
        <v>1.5</v>
      </c>
      <c r="J22" s="84" t="s">
        <v>10</v>
      </c>
      <c r="K22" s="81" t="s">
        <v>7</v>
      </c>
      <c r="L22" s="81" t="s">
        <v>6</v>
      </c>
      <c r="M22" s="81" t="s">
        <v>6</v>
      </c>
      <c r="N22" s="85" t="s">
        <v>6</v>
      </c>
    </row>
    <row r="23" spans="2:14" s="3" customFormat="1" ht="61.5" customHeight="1" x14ac:dyDescent="0.25">
      <c r="B23" s="93" t="s">
        <v>76</v>
      </c>
      <c r="C23" s="81" t="s">
        <v>188</v>
      </c>
      <c r="D23" s="177" t="s">
        <v>219</v>
      </c>
      <c r="E23" s="175">
        <v>1</v>
      </c>
      <c r="F23" s="82">
        <v>0</v>
      </c>
      <c r="G23" s="82">
        <v>0</v>
      </c>
      <c r="H23" s="176">
        <v>0.5</v>
      </c>
      <c r="I23" s="70">
        <f t="shared" si="0"/>
        <v>1.5</v>
      </c>
      <c r="J23" s="84" t="s">
        <v>24</v>
      </c>
      <c r="K23" s="81" t="s">
        <v>7</v>
      </c>
      <c r="L23" s="81" t="s">
        <v>6</v>
      </c>
      <c r="M23" s="81" t="s">
        <v>6</v>
      </c>
      <c r="N23" s="85" t="s">
        <v>6</v>
      </c>
    </row>
    <row r="24" spans="2:14" s="3" customFormat="1" ht="66" customHeight="1" x14ac:dyDescent="0.25">
      <c r="B24" s="93" t="s">
        <v>77</v>
      </c>
      <c r="C24" s="81" t="s">
        <v>189</v>
      </c>
      <c r="D24" s="81" t="s">
        <v>114</v>
      </c>
      <c r="E24" s="82">
        <v>0.5</v>
      </c>
      <c r="F24" s="82">
        <v>0</v>
      </c>
      <c r="G24" s="82">
        <v>0</v>
      </c>
      <c r="H24" s="83">
        <v>0</v>
      </c>
      <c r="I24" s="70">
        <f t="shared" si="0"/>
        <v>0.5</v>
      </c>
      <c r="J24" s="84" t="s">
        <v>23</v>
      </c>
      <c r="K24" s="81" t="s">
        <v>7</v>
      </c>
      <c r="L24" s="81" t="s">
        <v>6</v>
      </c>
      <c r="M24" s="81" t="s">
        <v>6</v>
      </c>
      <c r="N24" s="85" t="s">
        <v>6</v>
      </c>
    </row>
    <row r="25" spans="2:14" s="3" customFormat="1" ht="58.5" customHeight="1" x14ac:dyDescent="0.25">
      <c r="B25" s="93" t="s">
        <v>78</v>
      </c>
      <c r="C25" s="81" t="s">
        <v>190</v>
      </c>
      <c r="D25" s="177" t="s">
        <v>220</v>
      </c>
      <c r="E25" s="175">
        <v>1</v>
      </c>
      <c r="F25" s="82">
        <v>0</v>
      </c>
      <c r="G25" s="82">
        <v>0</v>
      </c>
      <c r="H25" s="176">
        <v>0.5</v>
      </c>
      <c r="I25" s="70">
        <f t="shared" si="0"/>
        <v>1.5</v>
      </c>
      <c r="J25" s="84" t="s">
        <v>164</v>
      </c>
      <c r="K25" s="81" t="s">
        <v>7</v>
      </c>
      <c r="L25" s="81" t="s">
        <v>7</v>
      </c>
      <c r="M25" s="177" t="s">
        <v>7</v>
      </c>
      <c r="N25" s="85" t="s">
        <v>6</v>
      </c>
    </row>
    <row r="26" spans="2:14" s="3" customFormat="1" ht="38.25" x14ac:dyDescent="0.25">
      <c r="B26" s="93" t="s">
        <v>79</v>
      </c>
      <c r="C26" s="86" t="s">
        <v>209</v>
      </c>
      <c r="D26" s="177" t="s">
        <v>221</v>
      </c>
      <c r="E26" s="175">
        <v>1.5</v>
      </c>
      <c r="F26" s="82">
        <v>0</v>
      </c>
      <c r="G26" s="82">
        <v>0</v>
      </c>
      <c r="H26" s="176">
        <v>1</v>
      </c>
      <c r="I26" s="70">
        <f t="shared" si="0"/>
        <v>2.5</v>
      </c>
      <c r="J26" s="84" t="s">
        <v>22</v>
      </c>
      <c r="K26" s="81" t="s">
        <v>7</v>
      </c>
      <c r="L26" s="81" t="s">
        <v>7</v>
      </c>
      <c r="M26" s="177" t="s">
        <v>7</v>
      </c>
      <c r="N26" s="85" t="s">
        <v>6</v>
      </c>
    </row>
    <row r="27" spans="2:14" s="3" customFormat="1" ht="78" customHeight="1" x14ac:dyDescent="0.25">
      <c r="B27" s="93" t="s">
        <v>163</v>
      </c>
      <c r="C27" s="81" t="s">
        <v>191</v>
      </c>
      <c r="D27" s="81" t="s">
        <v>52</v>
      </c>
      <c r="E27" s="175">
        <v>1</v>
      </c>
      <c r="F27" s="82">
        <v>0</v>
      </c>
      <c r="G27" s="82">
        <v>0</v>
      </c>
      <c r="H27" s="176">
        <v>0.5</v>
      </c>
      <c r="I27" s="70">
        <f t="shared" si="0"/>
        <v>1.5</v>
      </c>
      <c r="J27" s="84"/>
      <c r="K27" s="81" t="s">
        <v>7</v>
      </c>
      <c r="L27" s="81" t="s">
        <v>7</v>
      </c>
      <c r="M27" s="177" t="s">
        <v>7</v>
      </c>
      <c r="N27" s="85" t="s">
        <v>6</v>
      </c>
    </row>
    <row r="28" spans="2:14" s="3" customFormat="1" ht="81.75" customHeight="1" x14ac:dyDescent="0.25">
      <c r="B28" s="93" t="s">
        <v>80</v>
      </c>
      <c r="C28" s="81" t="s">
        <v>192</v>
      </c>
      <c r="D28" s="81" t="s">
        <v>116</v>
      </c>
      <c r="E28" s="82">
        <v>0.5</v>
      </c>
      <c r="F28" s="82">
        <v>0</v>
      </c>
      <c r="G28" s="82">
        <v>0</v>
      </c>
      <c r="H28" s="83">
        <v>0</v>
      </c>
      <c r="I28" s="70">
        <f t="shared" si="0"/>
        <v>0.5</v>
      </c>
      <c r="J28" s="84" t="s">
        <v>21</v>
      </c>
      <c r="K28" s="81" t="s">
        <v>7</v>
      </c>
      <c r="L28" s="81" t="s">
        <v>7</v>
      </c>
      <c r="M28" s="81" t="s">
        <v>7</v>
      </c>
      <c r="N28" s="85" t="s">
        <v>6</v>
      </c>
    </row>
    <row r="29" spans="2:14" s="3" customFormat="1" ht="81.75" customHeight="1" x14ac:dyDescent="0.25">
      <c r="B29" s="93" t="s">
        <v>81</v>
      </c>
      <c r="C29" s="81" t="s">
        <v>193</v>
      </c>
      <c r="D29" s="81" t="s">
        <v>165</v>
      </c>
      <c r="E29" s="82">
        <v>0.25</v>
      </c>
      <c r="F29" s="82">
        <v>0</v>
      </c>
      <c r="G29" s="82">
        <v>0</v>
      </c>
      <c r="H29" s="83">
        <v>0</v>
      </c>
      <c r="I29" s="70">
        <f t="shared" si="0"/>
        <v>0.25</v>
      </c>
      <c r="J29" s="84" t="s">
        <v>166</v>
      </c>
      <c r="K29" s="81" t="s">
        <v>7</v>
      </c>
      <c r="L29" s="81" t="s">
        <v>6</v>
      </c>
      <c r="M29" s="177" t="s">
        <v>7</v>
      </c>
      <c r="N29" s="85" t="s">
        <v>6</v>
      </c>
    </row>
    <row r="30" spans="2:14" s="3" customFormat="1" ht="38.25" x14ac:dyDescent="0.25">
      <c r="B30" s="93" t="s">
        <v>82</v>
      </c>
      <c r="C30" s="102" t="s">
        <v>211</v>
      </c>
      <c r="D30" s="102" t="s">
        <v>210</v>
      </c>
      <c r="E30" s="103">
        <v>0.5</v>
      </c>
      <c r="F30" s="103">
        <v>0</v>
      </c>
      <c r="G30" s="103">
        <v>0</v>
      </c>
      <c r="H30" s="104">
        <v>0</v>
      </c>
      <c r="I30" s="70">
        <f t="shared" si="0"/>
        <v>0.5</v>
      </c>
      <c r="J30" s="105" t="s">
        <v>158</v>
      </c>
      <c r="K30" s="86" t="s">
        <v>7</v>
      </c>
      <c r="L30" s="86" t="s">
        <v>7</v>
      </c>
      <c r="M30" s="86" t="s">
        <v>7</v>
      </c>
      <c r="N30" s="87" t="s">
        <v>6</v>
      </c>
    </row>
    <row r="31" spans="2:14" s="3" customFormat="1" ht="81" customHeight="1" x14ac:dyDescent="0.25">
      <c r="B31" s="93" t="s">
        <v>83</v>
      </c>
      <c r="C31" s="86" t="s">
        <v>53</v>
      </c>
      <c r="D31" s="86"/>
      <c r="E31" s="158" t="s">
        <v>162</v>
      </c>
      <c r="F31" s="159"/>
      <c r="G31" s="159"/>
      <c r="H31" s="160"/>
      <c r="I31" s="70">
        <f t="shared" si="0"/>
        <v>0</v>
      </c>
      <c r="J31" s="88" t="s">
        <v>159</v>
      </c>
      <c r="K31" s="86" t="s">
        <v>7</v>
      </c>
      <c r="L31" s="86" t="s">
        <v>7</v>
      </c>
      <c r="M31" s="86" t="s">
        <v>7</v>
      </c>
      <c r="N31" s="87" t="s">
        <v>6</v>
      </c>
    </row>
    <row r="32" spans="2:14" s="3" customFormat="1" ht="69" customHeight="1" x14ac:dyDescent="0.25">
      <c r="B32" s="93" t="s">
        <v>84</v>
      </c>
      <c r="C32" s="81" t="s">
        <v>20</v>
      </c>
      <c r="D32" s="81" t="s">
        <v>13</v>
      </c>
      <c r="E32" s="82">
        <v>0</v>
      </c>
      <c r="F32" s="82">
        <v>0</v>
      </c>
      <c r="G32" s="82">
        <v>0</v>
      </c>
      <c r="H32" s="83">
        <v>0</v>
      </c>
      <c r="I32" s="70">
        <f t="shared" si="0"/>
        <v>0</v>
      </c>
      <c r="J32" s="84" t="s">
        <v>19</v>
      </c>
      <c r="K32" s="81" t="s">
        <v>7</v>
      </c>
      <c r="L32" s="81" t="s">
        <v>6</v>
      </c>
      <c r="M32" s="81" t="s">
        <v>7</v>
      </c>
      <c r="N32" s="85" t="s">
        <v>7</v>
      </c>
    </row>
    <row r="33" spans="2:14" s="97" customFormat="1" ht="107.25" customHeight="1" x14ac:dyDescent="0.25">
      <c r="B33" s="95" t="s">
        <v>85</v>
      </c>
      <c r="C33" s="86" t="s">
        <v>44</v>
      </c>
      <c r="D33" s="86" t="s">
        <v>210</v>
      </c>
      <c r="E33" s="164" t="s">
        <v>162</v>
      </c>
      <c r="F33" s="165"/>
      <c r="G33" s="165"/>
      <c r="H33" s="166"/>
      <c r="I33" s="96">
        <f>SUM($E33:$H33)</f>
        <v>0</v>
      </c>
      <c r="J33" s="88" t="s">
        <v>157</v>
      </c>
      <c r="K33" s="86" t="s">
        <v>7</v>
      </c>
      <c r="L33" s="86" t="s">
        <v>7</v>
      </c>
      <c r="M33" s="86" t="s">
        <v>7</v>
      </c>
      <c r="N33" s="87" t="s">
        <v>6</v>
      </c>
    </row>
    <row r="34" spans="2:14" s="3" customFormat="1" ht="76.5" x14ac:dyDescent="0.25">
      <c r="B34" s="93" t="s">
        <v>86</v>
      </c>
      <c r="C34" s="86" t="s">
        <v>45</v>
      </c>
      <c r="D34" s="86" t="s">
        <v>48</v>
      </c>
      <c r="E34" s="167"/>
      <c r="F34" s="168"/>
      <c r="G34" s="168"/>
      <c r="H34" s="169"/>
      <c r="I34" s="70">
        <f t="shared" si="0"/>
        <v>0</v>
      </c>
      <c r="J34" s="88" t="s">
        <v>50</v>
      </c>
      <c r="K34" s="86" t="s">
        <v>7</v>
      </c>
      <c r="L34" s="86" t="s">
        <v>7</v>
      </c>
      <c r="M34" s="86" t="s">
        <v>7</v>
      </c>
      <c r="N34" s="87" t="s">
        <v>6</v>
      </c>
    </row>
    <row r="35" spans="2:14" s="3" customFormat="1" ht="76.5" x14ac:dyDescent="0.25">
      <c r="B35" s="93" t="s">
        <v>87</v>
      </c>
      <c r="C35" s="86" t="s">
        <v>46</v>
      </c>
      <c r="D35" s="86" t="s">
        <v>49</v>
      </c>
      <c r="E35" s="167"/>
      <c r="F35" s="168"/>
      <c r="G35" s="168"/>
      <c r="H35" s="169"/>
      <c r="I35" s="70">
        <f t="shared" si="0"/>
        <v>0</v>
      </c>
      <c r="J35" s="88" t="s">
        <v>51</v>
      </c>
      <c r="K35" s="86" t="s">
        <v>7</v>
      </c>
      <c r="L35" s="86" t="s">
        <v>7</v>
      </c>
      <c r="M35" s="86" t="s">
        <v>7</v>
      </c>
      <c r="N35" s="87" t="s">
        <v>6</v>
      </c>
    </row>
    <row r="36" spans="2:14" s="3" customFormat="1" ht="56.25" customHeight="1" x14ac:dyDescent="0.25">
      <c r="B36" s="93" t="s">
        <v>88</v>
      </c>
      <c r="C36" s="86" t="s">
        <v>47</v>
      </c>
      <c r="D36" s="86" t="s">
        <v>115</v>
      </c>
      <c r="E36" s="170"/>
      <c r="F36" s="171"/>
      <c r="G36" s="171"/>
      <c r="H36" s="172"/>
      <c r="I36" s="70">
        <f t="shared" si="0"/>
        <v>0</v>
      </c>
      <c r="J36" s="88" t="s">
        <v>127</v>
      </c>
      <c r="K36" s="86" t="s">
        <v>7</v>
      </c>
      <c r="L36" s="86" t="s">
        <v>7</v>
      </c>
      <c r="M36" s="86" t="s">
        <v>7</v>
      </c>
      <c r="N36" s="87" t="s">
        <v>6</v>
      </c>
    </row>
    <row r="37" spans="2:14" s="3" customFormat="1" ht="59.25" customHeight="1" x14ac:dyDescent="0.25">
      <c r="B37" s="93" t="s">
        <v>89</v>
      </c>
      <c r="C37" s="81" t="s">
        <v>194</v>
      </c>
      <c r="D37" s="81" t="s">
        <v>155</v>
      </c>
      <c r="E37" s="82">
        <v>0</v>
      </c>
      <c r="F37" s="82">
        <v>0</v>
      </c>
      <c r="G37" s="82">
        <v>0</v>
      </c>
      <c r="H37" s="83">
        <v>0</v>
      </c>
      <c r="I37" s="70">
        <f t="shared" si="0"/>
        <v>0</v>
      </c>
      <c r="J37" s="84" t="s">
        <v>134</v>
      </c>
      <c r="K37" s="81" t="s">
        <v>7</v>
      </c>
      <c r="L37" s="81" t="s">
        <v>6</v>
      </c>
      <c r="M37" s="81" t="s">
        <v>6</v>
      </c>
      <c r="N37" s="85" t="s">
        <v>6</v>
      </c>
    </row>
    <row r="38" spans="2:14" s="3" customFormat="1" ht="38.25" x14ac:dyDescent="0.25">
      <c r="B38" s="93" t="s">
        <v>90</v>
      </c>
      <c r="C38" s="81" t="s">
        <v>18</v>
      </c>
      <c r="D38" s="81" t="s">
        <v>13</v>
      </c>
      <c r="E38" s="82">
        <v>0</v>
      </c>
      <c r="F38" s="82">
        <v>0</v>
      </c>
      <c r="G38" s="82">
        <v>0</v>
      </c>
      <c r="H38" s="83">
        <v>0</v>
      </c>
      <c r="I38" s="70">
        <f t="shared" si="0"/>
        <v>0</v>
      </c>
      <c r="J38" s="84" t="s">
        <v>17</v>
      </c>
      <c r="K38" s="81" t="s">
        <v>7</v>
      </c>
      <c r="L38" s="81" t="s">
        <v>6</v>
      </c>
      <c r="M38" s="81" t="s">
        <v>6</v>
      </c>
      <c r="N38" s="85" t="s">
        <v>6</v>
      </c>
    </row>
    <row r="39" spans="2:14" s="3" customFormat="1" ht="33" customHeight="1" x14ac:dyDescent="0.25">
      <c r="B39" s="93" t="s">
        <v>91</v>
      </c>
      <c r="C39" s="81" t="s">
        <v>195</v>
      </c>
      <c r="D39" s="177" t="s">
        <v>222</v>
      </c>
      <c r="E39" s="82">
        <v>0</v>
      </c>
      <c r="F39" s="82">
        <v>0</v>
      </c>
      <c r="G39" s="82">
        <v>0</v>
      </c>
      <c r="H39" s="83">
        <v>0</v>
      </c>
      <c r="I39" s="70">
        <f t="shared" si="0"/>
        <v>0</v>
      </c>
      <c r="J39" s="84" t="s">
        <v>16</v>
      </c>
      <c r="K39" s="81" t="s">
        <v>7</v>
      </c>
      <c r="L39" s="81" t="s">
        <v>6</v>
      </c>
      <c r="M39" s="81" t="s">
        <v>6</v>
      </c>
      <c r="N39" s="85" t="s">
        <v>6</v>
      </c>
    </row>
    <row r="40" spans="2:14" s="3" customFormat="1" ht="25.5" x14ac:dyDescent="0.25">
      <c r="B40" s="93" t="s">
        <v>92</v>
      </c>
      <c r="C40" s="81" t="s">
        <v>196</v>
      </c>
      <c r="D40" s="81" t="s">
        <v>135</v>
      </c>
      <c r="E40" s="82">
        <v>0</v>
      </c>
      <c r="F40" s="82">
        <v>0</v>
      </c>
      <c r="G40" s="82">
        <v>0</v>
      </c>
      <c r="H40" s="83">
        <v>0</v>
      </c>
      <c r="I40" s="70">
        <f t="shared" si="0"/>
        <v>0</v>
      </c>
      <c r="J40" s="84"/>
      <c r="K40" s="81" t="s">
        <v>7</v>
      </c>
      <c r="L40" s="81" t="s">
        <v>6</v>
      </c>
      <c r="M40" s="81" t="s">
        <v>6</v>
      </c>
      <c r="N40" s="85" t="s">
        <v>6</v>
      </c>
    </row>
    <row r="41" spans="2:14" s="3" customFormat="1" ht="25.5" x14ac:dyDescent="0.25">
      <c r="B41" s="93" t="s">
        <v>93</v>
      </c>
      <c r="C41" s="81" t="s">
        <v>15</v>
      </c>
      <c r="D41" s="81" t="s">
        <v>13</v>
      </c>
      <c r="E41" s="82">
        <v>0</v>
      </c>
      <c r="F41" s="82">
        <v>0</v>
      </c>
      <c r="G41" s="82">
        <v>0</v>
      </c>
      <c r="H41" s="83">
        <v>0</v>
      </c>
      <c r="I41" s="70">
        <f t="shared" si="0"/>
        <v>0</v>
      </c>
      <c r="J41" s="84"/>
      <c r="K41" s="81" t="s">
        <v>7</v>
      </c>
      <c r="L41" s="81" t="s">
        <v>6</v>
      </c>
      <c r="M41" s="81" t="s">
        <v>6</v>
      </c>
      <c r="N41" s="85" t="s">
        <v>6</v>
      </c>
    </row>
    <row r="42" spans="2:14" s="3" customFormat="1" ht="39" customHeight="1" x14ac:dyDescent="0.25">
      <c r="B42" s="93" t="s">
        <v>94</v>
      </c>
      <c r="C42" s="81" t="s">
        <v>14</v>
      </c>
      <c r="D42" s="81" t="s">
        <v>13</v>
      </c>
      <c r="E42" s="82">
        <v>0</v>
      </c>
      <c r="F42" s="82">
        <v>0</v>
      </c>
      <c r="G42" s="82">
        <v>0</v>
      </c>
      <c r="H42" s="83">
        <v>0</v>
      </c>
      <c r="I42" s="70">
        <f t="shared" si="0"/>
        <v>0</v>
      </c>
      <c r="J42" s="84" t="s">
        <v>148</v>
      </c>
      <c r="K42" s="81" t="s">
        <v>7</v>
      </c>
      <c r="L42" s="81" t="s">
        <v>6</v>
      </c>
      <c r="M42" s="81" t="s">
        <v>6</v>
      </c>
      <c r="N42" s="85" t="s">
        <v>6</v>
      </c>
    </row>
    <row r="43" spans="2:14" s="3" customFormat="1" ht="43.5" customHeight="1" x14ac:dyDescent="0.25">
      <c r="B43" s="93" t="s">
        <v>95</v>
      </c>
      <c r="C43" s="81" t="s">
        <v>197</v>
      </c>
      <c r="D43" s="81"/>
      <c r="E43" s="82">
        <v>0</v>
      </c>
      <c r="F43" s="82">
        <v>0</v>
      </c>
      <c r="G43" s="82">
        <v>0</v>
      </c>
      <c r="H43" s="83">
        <v>0</v>
      </c>
      <c r="I43" s="70">
        <f>SUM($E43:$H43)</f>
        <v>0</v>
      </c>
      <c r="J43" s="84" t="s">
        <v>136</v>
      </c>
      <c r="K43" s="81" t="s">
        <v>7</v>
      </c>
      <c r="L43" s="81" t="s">
        <v>6</v>
      </c>
      <c r="M43" s="81" t="s">
        <v>6</v>
      </c>
      <c r="N43" s="85" t="s">
        <v>6</v>
      </c>
    </row>
    <row r="44" spans="2:14" s="97" customFormat="1" ht="51.75" customHeight="1" x14ac:dyDescent="0.25">
      <c r="B44" s="95" t="s">
        <v>96</v>
      </c>
      <c r="C44" s="81" t="s">
        <v>198</v>
      </c>
      <c r="D44" s="81" t="s">
        <v>223</v>
      </c>
      <c r="E44" s="98">
        <v>0</v>
      </c>
      <c r="F44" s="98">
        <v>0</v>
      </c>
      <c r="G44" s="98">
        <v>0</v>
      </c>
      <c r="H44" s="99">
        <v>0</v>
      </c>
      <c r="I44" s="96">
        <f t="shared" si="0"/>
        <v>0</v>
      </c>
      <c r="J44" s="84" t="s">
        <v>12</v>
      </c>
      <c r="K44" s="81" t="s">
        <v>7</v>
      </c>
      <c r="L44" s="81" t="s">
        <v>6</v>
      </c>
      <c r="M44" s="81" t="s">
        <v>6</v>
      </c>
      <c r="N44" s="85" t="s">
        <v>6</v>
      </c>
    </row>
    <row r="45" spans="2:14" s="3" customFormat="1" ht="38.25" x14ac:dyDescent="0.25">
      <c r="B45" s="93" t="s">
        <v>97</v>
      </c>
      <c r="C45" s="81" t="s">
        <v>199</v>
      </c>
      <c r="D45" s="81" t="s">
        <v>11</v>
      </c>
      <c r="E45" s="82">
        <v>1</v>
      </c>
      <c r="F45" s="82">
        <v>-1</v>
      </c>
      <c r="G45" s="82">
        <v>-1</v>
      </c>
      <c r="H45" s="83">
        <v>-2</v>
      </c>
      <c r="I45" s="70">
        <f t="shared" si="0"/>
        <v>-3</v>
      </c>
      <c r="J45" s="84" t="s">
        <v>154</v>
      </c>
      <c r="K45" s="81" t="s">
        <v>7</v>
      </c>
      <c r="L45" s="81" t="s">
        <v>6</v>
      </c>
      <c r="M45" s="81" t="s">
        <v>6</v>
      </c>
      <c r="N45" s="85" t="s">
        <v>6</v>
      </c>
    </row>
    <row r="46" spans="2:14" s="3" customFormat="1" ht="56.25" customHeight="1" x14ac:dyDescent="0.25">
      <c r="B46" s="93" t="s">
        <v>98</v>
      </c>
      <c r="C46" s="81" t="s">
        <v>200</v>
      </c>
      <c r="D46" s="81" t="s">
        <v>9</v>
      </c>
      <c r="E46" s="82">
        <v>0</v>
      </c>
      <c r="F46" s="82">
        <v>0</v>
      </c>
      <c r="G46" s="82">
        <v>0</v>
      </c>
      <c r="H46" s="83">
        <v>0</v>
      </c>
      <c r="I46" s="70">
        <f t="shared" si="0"/>
        <v>0</v>
      </c>
      <c r="J46" s="84" t="s">
        <v>8</v>
      </c>
      <c r="K46" s="81" t="s">
        <v>7</v>
      </c>
      <c r="L46" s="81" t="s">
        <v>6</v>
      </c>
      <c r="M46" s="81" t="s">
        <v>6</v>
      </c>
      <c r="N46" s="85" t="s">
        <v>6</v>
      </c>
    </row>
    <row r="47" spans="2:14" s="3" customFormat="1" ht="35.25" customHeight="1" x14ac:dyDescent="0.25">
      <c r="B47" s="93" t="s">
        <v>99</v>
      </c>
      <c r="C47" s="81" t="s">
        <v>201</v>
      </c>
      <c r="D47" s="81" t="s">
        <v>135</v>
      </c>
      <c r="E47" s="82">
        <v>0</v>
      </c>
      <c r="F47" s="82">
        <v>0</v>
      </c>
      <c r="G47" s="82">
        <v>0</v>
      </c>
      <c r="H47" s="83">
        <v>0</v>
      </c>
      <c r="I47" s="70">
        <f t="shared" si="0"/>
        <v>0</v>
      </c>
      <c r="J47" s="84" t="s">
        <v>137</v>
      </c>
      <c r="K47" s="81" t="s">
        <v>7</v>
      </c>
      <c r="L47" s="81" t="s">
        <v>6</v>
      </c>
      <c r="M47" s="81" t="s">
        <v>6</v>
      </c>
      <c r="N47" s="85" t="s">
        <v>6</v>
      </c>
    </row>
    <row r="48" spans="2:14" s="3" customFormat="1" ht="25.5" x14ac:dyDescent="0.25">
      <c r="B48" s="93" t="s">
        <v>100</v>
      </c>
      <c r="C48" s="81" t="s">
        <v>202</v>
      </c>
      <c r="D48" s="81" t="s">
        <v>160</v>
      </c>
      <c r="E48" s="82">
        <v>0</v>
      </c>
      <c r="F48" s="82">
        <v>0</v>
      </c>
      <c r="G48" s="82">
        <v>0</v>
      </c>
      <c r="H48" s="83">
        <v>0</v>
      </c>
      <c r="I48" s="70">
        <f t="shared" si="0"/>
        <v>0</v>
      </c>
      <c r="J48" s="84" t="s">
        <v>138</v>
      </c>
      <c r="K48" s="81" t="s">
        <v>7</v>
      </c>
      <c r="L48" s="81" t="s">
        <v>6</v>
      </c>
      <c r="M48" s="81" t="s">
        <v>6</v>
      </c>
      <c r="N48" s="85" t="s">
        <v>6</v>
      </c>
    </row>
    <row r="49" spans="2:14" s="3" customFormat="1" ht="25.5" x14ac:dyDescent="0.25">
      <c r="B49" s="93" t="s">
        <v>101</v>
      </c>
      <c r="C49" s="81" t="s">
        <v>203</v>
      </c>
      <c r="D49" s="81" t="s">
        <v>129</v>
      </c>
      <c r="E49" s="82">
        <v>0</v>
      </c>
      <c r="F49" s="82">
        <v>0</v>
      </c>
      <c r="G49" s="82">
        <v>0</v>
      </c>
      <c r="H49" s="83">
        <v>0</v>
      </c>
      <c r="I49" s="70">
        <f t="shared" si="0"/>
        <v>0</v>
      </c>
      <c r="J49" s="84" t="s">
        <v>130</v>
      </c>
      <c r="K49" s="81" t="s">
        <v>7</v>
      </c>
      <c r="L49" s="81" t="s">
        <v>6</v>
      </c>
      <c r="M49" s="81" t="s">
        <v>6</v>
      </c>
      <c r="N49" s="85" t="s">
        <v>6</v>
      </c>
    </row>
    <row r="50" spans="2:14" s="3" customFormat="1" ht="48" customHeight="1" x14ac:dyDescent="0.25">
      <c r="B50" s="93" t="s">
        <v>102</v>
      </c>
      <c r="C50" s="81" t="s">
        <v>204</v>
      </c>
      <c r="D50" s="81" t="s">
        <v>135</v>
      </c>
      <c r="E50" s="82">
        <v>0</v>
      </c>
      <c r="F50" s="82">
        <v>0</v>
      </c>
      <c r="G50" s="82">
        <v>0</v>
      </c>
      <c r="H50" s="83">
        <v>0</v>
      </c>
      <c r="I50" s="70">
        <f t="shared" si="0"/>
        <v>0</v>
      </c>
      <c r="J50" s="84" t="s">
        <v>139</v>
      </c>
      <c r="K50" s="81" t="s">
        <v>7</v>
      </c>
      <c r="L50" s="81" t="s">
        <v>6</v>
      </c>
      <c r="M50" s="81" t="s">
        <v>6</v>
      </c>
      <c r="N50" s="85" t="s">
        <v>6</v>
      </c>
    </row>
    <row r="51" spans="2:14" s="3" customFormat="1" ht="41.25" customHeight="1" x14ac:dyDescent="0.25">
      <c r="B51" s="93" t="s">
        <v>103</v>
      </c>
      <c r="C51" s="81" t="s">
        <v>205</v>
      </c>
      <c r="D51" s="81" t="s">
        <v>135</v>
      </c>
      <c r="E51" s="82">
        <v>0</v>
      </c>
      <c r="F51" s="82">
        <v>0</v>
      </c>
      <c r="G51" s="82">
        <v>0</v>
      </c>
      <c r="H51" s="83">
        <v>0</v>
      </c>
      <c r="I51" s="70">
        <f t="shared" si="0"/>
        <v>0</v>
      </c>
      <c r="J51" s="84" t="s">
        <v>140</v>
      </c>
      <c r="K51" s="81" t="s">
        <v>7</v>
      </c>
      <c r="L51" s="81" t="s">
        <v>6</v>
      </c>
      <c r="M51" s="81" t="s">
        <v>6</v>
      </c>
      <c r="N51" s="85" t="s">
        <v>6</v>
      </c>
    </row>
    <row r="52" spans="2:14" s="3" customFormat="1" ht="25.5" x14ac:dyDescent="0.25">
      <c r="B52" s="93" t="s">
        <v>104</v>
      </c>
      <c r="C52" s="81" t="s">
        <v>206</v>
      </c>
      <c r="D52" s="81" t="s">
        <v>135</v>
      </c>
      <c r="E52" s="82">
        <v>0</v>
      </c>
      <c r="F52" s="82">
        <v>0</v>
      </c>
      <c r="G52" s="82">
        <v>0</v>
      </c>
      <c r="H52" s="83">
        <v>0</v>
      </c>
      <c r="I52" s="70">
        <f t="shared" si="0"/>
        <v>0</v>
      </c>
      <c r="J52" s="84" t="s">
        <v>138</v>
      </c>
      <c r="K52" s="81" t="s">
        <v>7</v>
      </c>
      <c r="L52" s="81" t="s">
        <v>6</v>
      </c>
      <c r="M52" s="81" t="s">
        <v>6</v>
      </c>
      <c r="N52" s="85" t="s">
        <v>6</v>
      </c>
    </row>
    <row r="53" spans="2:14" s="3" customFormat="1" ht="25.5" x14ac:dyDescent="0.25">
      <c r="B53" s="93" t="s">
        <v>105</v>
      </c>
      <c r="C53" s="81" t="s">
        <v>207</v>
      </c>
      <c r="D53" s="177" t="s">
        <v>224</v>
      </c>
      <c r="E53" s="82">
        <v>0</v>
      </c>
      <c r="F53" s="82">
        <v>0</v>
      </c>
      <c r="G53" s="82">
        <v>0</v>
      </c>
      <c r="H53" s="83">
        <v>0</v>
      </c>
      <c r="I53" s="70">
        <f t="shared" si="0"/>
        <v>0</v>
      </c>
      <c r="J53" s="84" t="s">
        <v>129</v>
      </c>
      <c r="K53" s="81" t="s">
        <v>7</v>
      </c>
      <c r="L53" s="81" t="s">
        <v>6</v>
      </c>
      <c r="M53" s="81" t="s">
        <v>6</v>
      </c>
      <c r="N53" s="85" t="s">
        <v>6</v>
      </c>
    </row>
    <row r="54" spans="2:14" s="3" customFormat="1" ht="65.25" customHeight="1" thickBot="1" x14ac:dyDescent="0.3">
      <c r="B54" s="94" t="s">
        <v>167</v>
      </c>
      <c r="C54" s="89" t="s">
        <v>208</v>
      </c>
      <c r="D54" s="89" t="s">
        <v>141</v>
      </c>
      <c r="E54" s="161" t="s">
        <v>162</v>
      </c>
      <c r="F54" s="162"/>
      <c r="G54" s="162"/>
      <c r="H54" s="163"/>
      <c r="I54" s="90">
        <f>SUM($E54:$H54)</f>
        <v>0</v>
      </c>
      <c r="J54" s="91" t="s">
        <v>161</v>
      </c>
      <c r="K54" s="89" t="s">
        <v>7</v>
      </c>
      <c r="L54" s="89" t="s">
        <v>6</v>
      </c>
      <c r="M54" s="89" t="s">
        <v>6</v>
      </c>
      <c r="N54" s="92" t="s">
        <v>6</v>
      </c>
    </row>
    <row r="55" spans="2:14" s="3" customFormat="1" hidden="1" x14ac:dyDescent="0.25">
      <c r="B55" s="36" t="s">
        <v>119</v>
      </c>
      <c r="E55" s="61"/>
    </row>
    <row r="56" spans="2:14" s="3" customFormat="1" x14ac:dyDescent="0.25">
      <c r="B56" s="36"/>
      <c r="E56" s="61"/>
    </row>
    <row r="57" spans="2:14" s="3" customFormat="1" ht="104.25" customHeight="1" x14ac:dyDescent="0.2">
      <c r="B57" s="153" t="s">
        <v>225</v>
      </c>
      <c r="C57" s="154"/>
      <c r="D57" s="154"/>
      <c r="E57" s="61"/>
    </row>
    <row r="58" spans="2:14" s="3" customFormat="1" x14ac:dyDescent="0.25">
      <c r="B58" s="37"/>
      <c r="E58" s="61"/>
    </row>
    <row r="59" spans="2:14" s="3" customFormat="1" x14ac:dyDescent="0.25">
      <c r="B59" s="37"/>
      <c r="E59" s="61"/>
    </row>
    <row r="60" spans="2:14" s="3" customFormat="1" x14ac:dyDescent="0.25">
      <c r="B60" s="37"/>
      <c r="E60" s="61"/>
    </row>
    <row r="61" spans="2:14" s="3" customFormat="1" x14ac:dyDescent="0.25">
      <c r="B61" s="37"/>
      <c r="E61" s="61"/>
    </row>
    <row r="62" spans="2:14" s="3" customFormat="1" x14ac:dyDescent="0.25">
      <c r="B62" s="37"/>
      <c r="E62" s="61"/>
    </row>
    <row r="63" spans="2:14" s="3" customFormat="1" x14ac:dyDescent="0.25">
      <c r="B63" s="37"/>
      <c r="E63" s="61"/>
    </row>
    <row r="64" spans="2:14" s="3" customFormat="1" x14ac:dyDescent="0.25">
      <c r="B64" s="35"/>
      <c r="C64" s="2"/>
      <c r="D64" s="2"/>
      <c r="E64" s="59"/>
      <c r="F64" s="2"/>
      <c r="G64" s="2"/>
      <c r="H64" s="2"/>
      <c r="I64" s="2"/>
      <c r="J64" s="2"/>
      <c r="K64" s="2"/>
      <c r="L64" s="2"/>
      <c r="M64" s="2"/>
      <c r="N64" s="2"/>
    </row>
    <row r="65" spans="2:14" s="3" customFormat="1" x14ac:dyDescent="0.25">
      <c r="B65" s="35"/>
      <c r="C65" s="2"/>
      <c r="D65" s="2"/>
      <c r="E65" s="59"/>
      <c r="F65" s="2"/>
      <c r="G65" s="2"/>
      <c r="H65" s="2"/>
      <c r="I65" s="2"/>
      <c r="J65" s="2"/>
      <c r="K65" s="2"/>
      <c r="L65" s="2"/>
      <c r="M65" s="2"/>
      <c r="N65" s="2"/>
    </row>
    <row r="66" spans="2:14" s="3" customFormat="1" x14ac:dyDescent="0.25">
      <c r="B66" s="35"/>
      <c r="C66" s="2"/>
      <c r="D66" s="2"/>
      <c r="E66" s="59"/>
      <c r="F66" s="2"/>
      <c r="G66" s="2"/>
      <c r="H66" s="2"/>
      <c r="I66" s="2"/>
      <c r="J66" s="2"/>
      <c r="K66" s="2"/>
      <c r="L66" s="2"/>
      <c r="M66" s="2"/>
      <c r="N66" s="2"/>
    </row>
    <row r="67" spans="2:14" s="3" customFormat="1" x14ac:dyDescent="0.25">
      <c r="B67" s="35"/>
      <c r="C67" s="2"/>
      <c r="D67" s="2"/>
      <c r="E67" s="59"/>
      <c r="F67" s="2"/>
      <c r="G67" s="2"/>
      <c r="H67" s="2"/>
      <c r="I67" s="2"/>
      <c r="J67" s="2"/>
      <c r="K67" s="2"/>
      <c r="L67" s="2"/>
      <c r="M67" s="2"/>
      <c r="N67" s="2"/>
    </row>
    <row r="68" spans="2:14" s="3" customFormat="1" x14ac:dyDescent="0.25">
      <c r="B68" s="35"/>
      <c r="C68" s="2"/>
      <c r="D68" s="2"/>
      <c r="E68" s="59"/>
      <c r="F68" s="2"/>
      <c r="G68" s="2"/>
      <c r="H68" s="2"/>
      <c r="I68" s="2"/>
      <c r="J68" s="2"/>
      <c r="K68" s="2"/>
      <c r="L68" s="2"/>
      <c r="M68" s="2"/>
      <c r="N68" s="2"/>
    </row>
    <row r="69" spans="2:14" s="3" customFormat="1" x14ac:dyDescent="0.25">
      <c r="B69" s="35"/>
      <c r="C69" s="2"/>
      <c r="D69" s="2"/>
      <c r="E69" s="59"/>
      <c r="F69" s="2"/>
      <c r="G69" s="2"/>
      <c r="H69" s="2"/>
      <c r="I69" s="2"/>
      <c r="J69" s="2"/>
      <c r="K69" s="2"/>
      <c r="L69" s="2"/>
      <c r="M69" s="2"/>
      <c r="N69" s="2"/>
    </row>
    <row r="70" spans="2:14" s="3" customFormat="1" x14ac:dyDescent="0.25">
      <c r="B70" s="35"/>
      <c r="C70" s="2"/>
      <c r="D70" s="2"/>
      <c r="E70" s="59"/>
      <c r="F70" s="2"/>
      <c r="G70" s="2"/>
      <c r="H70" s="2"/>
      <c r="I70" s="2"/>
      <c r="J70" s="2"/>
      <c r="K70" s="2"/>
      <c r="L70" s="2"/>
      <c r="M70" s="2"/>
      <c r="N70" s="2"/>
    </row>
    <row r="71" spans="2:14" s="3" customFormat="1" x14ac:dyDescent="0.25">
      <c r="B71" s="35"/>
      <c r="C71" s="2"/>
      <c r="D71" s="2"/>
      <c r="E71" s="59"/>
      <c r="F71" s="2"/>
      <c r="G71" s="2"/>
      <c r="H71" s="2"/>
      <c r="I71" s="2"/>
      <c r="J71" s="2"/>
      <c r="K71" s="2"/>
      <c r="L71" s="2"/>
      <c r="M71" s="2"/>
      <c r="N71" s="2"/>
    </row>
    <row r="72" spans="2:14" s="3" customFormat="1" x14ac:dyDescent="0.25">
      <c r="B72" s="35"/>
      <c r="C72" s="2"/>
      <c r="D72" s="2"/>
      <c r="E72" s="59"/>
      <c r="F72" s="2"/>
      <c r="G72" s="2"/>
      <c r="H72" s="2"/>
      <c r="I72" s="2"/>
      <c r="J72" s="2"/>
      <c r="K72" s="2"/>
      <c r="L72" s="2"/>
      <c r="M72" s="2"/>
      <c r="N72" s="2"/>
    </row>
    <row r="73" spans="2:14" s="3" customFormat="1" x14ac:dyDescent="0.25">
      <c r="B73" s="35"/>
      <c r="C73" s="2"/>
      <c r="D73" s="2"/>
      <c r="E73" s="59"/>
      <c r="F73" s="2"/>
      <c r="G73" s="2"/>
      <c r="H73" s="2"/>
      <c r="I73" s="2"/>
      <c r="J73" s="2"/>
      <c r="K73" s="2"/>
      <c r="L73" s="2"/>
      <c r="M73" s="2"/>
      <c r="N73" s="2"/>
    </row>
    <row r="74" spans="2:14" s="3" customFormat="1" x14ac:dyDescent="0.25">
      <c r="B74" s="35"/>
      <c r="C74" s="2"/>
      <c r="D74" s="2"/>
      <c r="E74" s="59"/>
      <c r="F74" s="2"/>
      <c r="G74" s="2"/>
      <c r="H74" s="2"/>
      <c r="I74" s="2"/>
      <c r="J74" s="2"/>
      <c r="K74" s="2"/>
      <c r="L74" s="2"/>
      <c r="M74" s="2"/>
      <c r="N74" s="2"/>
    </row>
    <row r="75" spans="2:14" s="3" customFormat="1" x14ac:dyDescent="0.25">
      <c r="B75" s="35"/>
      <c r="C75" s="2"/>
      <c r="D75" s="2"/>
      <c r="E75" s="59"/>
      <c r="F75" s="2"/>
      <c r="G75" s="2"/>
      <c r="H75" s="2"/>
      <c r="I75" s="2"/>
      <c r="J75" s="2"/>
      <c r="K75" s="2"/>
      <c r="L75" s="2"/>
      <c r="M75" s="2"/>
      <c r="N75" s="2"/>
    </row>
    <row r="76" spans="2:14" s="3" customFormat="1" x14ac:dyDescent="0.25">
      <c r="B76" s="35"/>
      <c r="C76" s="2"/>
      <c r="D76" s="2"/>
      <c r="E76" s="59"/>
      <c r="F76" s="2"/>
      <c r="G76" s="2"/>
      <c r="H76" s="2"/>
      <c r="I76" s="2"/>
      <c r="J76" s="2"/>
      <c r="K76" s="2"/>
      <c r="L76" s="2"/>
      <c r="M76" s="2"/>
      <c r="N76" s="2"/>
    </row>
  </sheetData>
  <mergeCells count="5">
    <mergeCell ref="B57:D57"/>
    <mergeCell ref="B2:N2"/>
    <mergeCell ref="E31:H31"/>
    <mergeCell ref="E54:H54"/>
    <mergeCell ref="E33:H36"/>
  </mergeCells>
  <pageMargins left="0.7" right="0.7" top="0.78740157499999996" bottom="0.78740157499999996" header="0.3" footer="0.3"/>
  <pageSetup paperSize="8" scale="43"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WS-Gewinn_Kompensation</vt:lpstr>
      <vt:lpstr>GIS-Tabelle_Komp._Export</vt:lpstr>
      <vt:lpstr>Wirkfaktoren_Komp.</vt:lpstr>
      <vt:lpstr>Wirkfaktoren_Komp.!Druckbereich</vt:lpstr>
      <vt:lpstr>'WS-Gewinn_Kompensation'!Druckbereich</vt:lpstr>
      <vt:lpstr>'WS-Gewinn_Kompensation'!Drucktitel</vt:lpstr>
    </vt:vector>
  </TitlesOfParts>
  <Company>Land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Groll, Patricia (HMWEVL)</dc:creator>
  <cp:lastModifiedBy>Ruttert, Carsten (Hessen Mobil)</cp:lastModifiedBy>
  <cp:lastPrinted>2020-09-01T11:27:55Z</cp:lastPrinted>
  <dcterms:created xsi:type="dcterms:W3CDTF">2019-11-11T11:47:15Z</dcterms:created>
  <dcterms:modified xsi:type="dcterms:W3CDTF">2023-04-28T11:16:39Z</dcterms:modified>
</cp:coreProperties>
</file>