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64011"/>
  <mc:AlternateContent xmlns:mc="http://schemas.openxmlformats.org/markup-compatibility/2006">
    <mc:Choice Requires="x15">
      <x15ac:absPath xmlns:x15ac="http://schemas.microsoft.com/office/spreadsheetml/2010/11/ac" url="V:\PB\PB1\PB1_3\5_Grundsatzthemen\5-09_Bodenschutz\Leitfäden\Hessen Mobil\Anpassungen an 3. Auflage HLNUG_04.2023\"/>
    </mc:Choice>
  </mc:AlternateContent>
  <bookViews>
    <workbookView xWindow="0" yWindow="0" windowWidth="21600" windowHeight="9765" activeTab="4"/>
  </bookViews>
  <sheets>
    <sheet name="WS-Abzug_Eingriff" sheetId="3" r:id="rId1"/>
    <sheet name="GIS-Tabelle_Eingriff_Export" sheetId="4" r:id="rId2"/>
    <sheet name="Bewertung_Eingriffe" sheetId="5" r:id="rId3"/>
    <sheet name="Wirkfaktoren_Eingriffe" sheetId="1" r:id="rId4"/>
    <sheet name="Wirkfaktoren_Minderungsmaßn." sheetId="2" r:id="rId5"/>
  </sheets>
  <definedNames>
    <definedName name="_xlnm._FilterDatabase" localSheetId="2" hidden="1">Bewertung_Eingriffe!$B$3:$E$63</definedName>
    <definedName name="_xlnm._FilterDatabase" localSheetId="0" hidden="1">'WS-Abzug_Eingriff'!$C$4:$K$7</definedName>
    <definedName name="_xlnm.Print_Area" localSheetId="2">Bewertung_Eingriffe!$A$1:$E$63</definedName>
    <definedName name="_xlnm.Print_Area" localSheetId="4">Wirkfaktoren_Minderungsmaßn.!$B$2:$I$14</definedName>
    <definedName name="_xlnm.Print_Area" localSheetId="0">'WS-Abzug_Eingriff'!$A:$K</definedName>
    <definedName name="_xlnm.Print_Titles" localSheetId="0">'WS-Abzug_Eingriff'!$1:$4</definedName>
    <definedName name="Z_A09571D8_DC87_425C_8036_C58364696875_.wvu.FilterData" localSheetId="2" hidden="1">Bewertung_Eingriffe!$B$3:$E$63</definedName>
    <definedName name="Z_A09571D8_DC87_425C_8036_C58364696875_.wvu.FilterData" localSheetId="0" hidden="1">'WS-Abzug_Eingriff'!$C$4:$K$7</definedName>
    <definedName name="Z_A09571D8_DC87_425C_8036_C58364696875_.wvu.PrintArea" localSheetId="2" hidden="1">Bewertung_Eingriffe!$A$1:$E$63</definedName>
    <definedName name="Z_A09571D8_DC87_425C_8036_C58364696875_.wvu.PrintArea" localSheetId="4" hidden="1">Wirkfaktoren_Minderungsmaßn.!$B$2:$I$14</definedName>
    <definedName name="Z_A09571D8_DC87_425C_8036_C58364696875_.wvu.PrintArea" localSheetId="0" hidden="1">'WS-Abzug_Eingriff'!$A$1:$K$7</definedName>
  </definedNames>
  <calcPr calcId="162913"/>
  <customWorkbookViews>
    <customWorkbookView name="Ruttert, Carsten (Hessen Mobil) - Persönliche Ansicht" guid="{A09571D8-DC87-425C-8036-C58364696875}" mergeInterval="0" personalView="1" maximized="1" xWindow="-8" yWindow="-8" windowWidth="1936" windowHeight="1066" activeSheetId="3"/>
  </customWorkbookViews>
  <extLst>
    <ext xmlns:x14="http://schemas.microsoft.com/office/spreadsheetml/2009/9/main" uri="{79F54976-1DA5-4618-B147-4CDE4B953A38}">
      <x14:workbookPr discardImageEditData="1"/>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5" l="1"/>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4" i="5"/>
  <c r="D4" i="4"/>
  <c r="E4" i="4"/>
  <c r="F4" i="4"/>
  <c r="G4" i="4"/>
  <c r="H4" i="4"/>
  <c r="D5" i="4"/>
  <c r="E5" i="4"/>
  <c r="F5" i="4"/>
  <c r="G5" i="4"/>
  <c r="H5" i="4"/>
  <c r="D6" i="4"/>
  <c r="E6" i="4"/>
  <c r="F6" i="4"/>
  <c r="G6" i="4"/>
  <c r="H6" i="4"/>
  <c r="D7" i="4"/>
  <c r="E7" i="4"/>
  <c r="F7" i="4"/>
  <c r="G7" i="4"/>
  <c r="H7" i="4"/>
  <c r="D8" i="4"/>
  <c r="E8" i="4"/>
  <c r="F8" i="4"/>
  <c r="G8" i="4"/>
  <c r="H8" i="4"/>
  <c r="D9" i="4"/>
  <c r="E9" i="4"/>
  <c r="F9" i="4"/>
  <c r="G9" i="4"/>
  <c r="H9" i="4"/>
  <c r="D10" i="4"/>
  <c r="E10" i="4"/>
  <c r="F10" i="4"/>
  <c r="G10" i="4"/>
  <c r="H10" i="4"/>
  <c r="D11" i="4"/>
  <c r="E11" i="4"/>
  <c r="F11" i="4"/>
  <c r="G11" i="4"/>
  <c r="H11" i="4"/>
  <c r="D12" i="4"/>
  <c r="E12" i="4"/>
  <c r="F12" i="4"/>
  <c r="G12" i="4"/>
  <c r="H12" i="4"/>
  <c r="D13" i="4"/>
  <c r="E13" i="4"/>
  <c r="F13" i="4"/>
  <c r="G13" i="4"/>
  <c r="H13" i="4"/>
  <c r="D14" i="4"/>
  <c r="E14" i="4"/>
  <c r="F14" i="4"/>
  <c r="G14" i="4"/>
  <c r="H14" i="4"/>
  <c r="D15" i="4"/>
  <c r="E15" i="4"/>
  <c r="F15" i="4"/>
  <c r="G15" i="4"/>
  <c r="H15" i="4"/>
  <c r="D16" i="4"/>
  <c r="E16" i="4"/>
  <c r="F16" i="4"/>
  <c r="G16" i="4"/>
  <c r="H16" i="4"/>
  <c r="D17" i="4"/>
  <c r="E17" i="4"/>
  <c r="F17" i="4"/>
  <c r="G17" i="4"/>
  <c r="H17" i="4"/>
  <c r="D18" i="4"/>
  <c r="E18" i="4"/>
  <c r="F18" i="4"/>
  <c r="G18" i="4"/>
  <c r="H18" i="4"/>
  <c r="D19" i="4"/>
  <c r="E19" i="4"/>
  <c r="F19" i="4"/>
  <c r="G19" i="4"/>
  <c r="H19" i="4"/>
  <c r="D20" i="4"/>
  <c r="E20" i="4"/>
  <c r="F20" i="4"/>
  <c r="G20" i="4"/>
  <c r="H20" i="4"/>
  <c r="D21" i="4"/>
  <c r="E21" i="4"/>
  <c r="F21" i="4"/>
  <c r="G21" i="4"/>
  <c r="H21" i="4"/>
  <c r="D22" i="4"/>
  <c r="E22" i="4"/>
  <c r="F22" i="4"/>
  <c r="G22" i="4"/>
  <c r="H22" i="4"/>
  <c r="D23" i="4"/>
  <c r="E23" i="4"/>
  <c r="F23" i="4"/>
  <c r="G23" i="4"/>
  <c r="H23" i="4"/>
  <c r="D24" i="4"/>
  <c r="E24" i="4"/>
  <c r="F24" i="4"/>
  <c r="G24" i="4"/>
  <c r="H24" i="4"/>
  <c r="D25" i="4"/>
  <c r="E25" i="4"/>
  <c r="F25" i="4"/>
  <c r="G25" i="4"/>
  <c r="H25" i="4"/>
  <c r="D26" i="4"/>
  <c r="E26" i="4"/>
  <c r="F26" i="4"/>
  <c r="G26" i="4"/>
  <c r="H26" i="4"/>
  <c r="D27" i="4"/>
  <c r="E27" i="4"/>
  <c r="F27" i="4"/>
  <c r="G27" i="4"/>
  <c r="H27" i="4"/>
  <c r="D28" i="4"/>
  <c r="E28" i="4"/>
  <c r="F28" i="4"/>
  <c r="G28" i="4"/>
  <c r="H28" i="4"/>
  <c r="D29" i="4"/>
  <c r="E29" i="4"/>
  <c r="F29" i="4"/>
  <c r="G29" i="4"/>
  <c r="H29" i="4"/>
  <c r="D30" i="4"/>
  <c r="E30" i="4"/>
  <c r="F30" i="4"/>
  <c r="G30" i="4"/>
  <c r="H30" i="4"/>
  <c r="D31" i="4"/>
  <c r="E31" i="4"/>
  <c r="F31" i="4"/>
  <c r="G31" i="4"/>
  <c r="H31" i="4"/>
  <c r="D32" i="4"/>
  <c r="E32" i="4"/>
  <c r="F32" i="4"/>
  <c r="G32" i="4"/>
  <c r="H32" i="4"/>
  <c r="D33" i="4"/>
  <c r="E33" i="4"/>
  <c r="F33" i="4"/>
  <c r="G33" i="4"/>
  <c r="H33" i="4"/>
  <c r="D34" i="4"/>
  <c r="E34" i="4"/>
  <c r="F34" i="4"/>
  <c r="G34" i="4"/>
  <c r="H34" i="4"/>
  <c r="D35" i="4"/>
  <c r="E35" i="4"/>
  <c r="F35" i="4"/>
  <c r="G35" i="4"/>
  <c r="H35" i="4"/>
  <c r="D36" i="4"/>
  <c r="E36" i="4"/>
  <c r="F36" i="4"/>
  <c r="G36" i="4"/>
  <c r="H36" i="4"/>
  <c r="D37" i="4"/>
  <c r="E37" i="4"/>
  <c r="F37" i="4"/>
  <c r="G37" i="4"/>
  <c r="H37" i="4"/>
  <c r="D38" i="4"/>
  <c r="E38" i="4"/>
  <c r="F38" i="4"/>
  <c r="G38" i="4"/>
  <c r="H38" i="4"/>
  <c r="D39" i="4"/>
  <c r="E39" i="4"/>
  <c r="F39" i="4"/>
  <c r="G39" i="4"/>
  <c r="H39" i="4"/>
  <c r="D40" i="4"/>
  <c r="E40" i="4"/>
  <c r="F40" i="4"/>
  <c r="G40" i="4"/>
  <c r="H40" i="4"/>
  <c r="D41" i="4"/>
  <c r="E41" i="4"/>
  <c r="F41" i="4"/>
  <c r="G41" i="4"/>
  <c r="H41" i="4"/>
  <c r="D42" i="4"/>
  <c r="E42" i="4"/>
  <c r="F42" i="4"/>
  <c r="G42" i="4"/>
  <c r="H42" i="4"/>
  <c r="D43" i="4"/>
  <c r="E43" i="4"/>
  <c r="F43" i="4"/>
  <c r="G43" i="4"/>
  <c r="H43" i="4"/>
  <c r="D44" i="4"/>
  <c r="E44" i="4"/>
  <c r="F44" i="4"/>
  <c r="G44" i="4"/>
  <c r="H44" i="4"/>
  <c r="D45" i="4"/>
  <c r="E45" i="4"/>
  <c r="F45" i="4"/>
  <c r="G45" i="4"/>
  <c r="H45" i="4"/>
  <c r="D46" i="4"/>
  <c r="E46" i="4"/>
  <c r="F46" i="4"/>
  <c r="G46" i="4"/>
  <c r="H46" i="4"/>
  <c r="D47" i="4"/>
  <c r="E47" i="4"/>
  <c r="F47" i="4"/>
  <c r="G47" i="4"/>
  <c r="H47" i="4"/>
  <c r="D48" i="4"/>
  <c r="E48" i="4"/>
  <c r="F48" i="4"/>
  <c r="G48" i="4"/>
  <c r="H48" i="4"/>
  <c r="D49" i="4"/>
  <c r="E49" i="4"/>
  <c r="F49" i="4"/>
  <c r="G49" i="4"/>
  <c r="H49" i="4"/>
  <c r="D50" i="4"/>
  <c r="E50" i="4"/>
  <c r="F50" i="4"/>
  <c r="G50" i="4"/>
  <c r="H50" i="4"/>
  <c r="D51" i="4"/>
  <c r="E51" i="4"/>
  <c r="F51" i="4"/>
  <c r="G51" i="4"/>
  <c r="H51" i="4"/>
  <c r="D52" i="4"/>
  <c r="E52" i="4"/>
  <c r="F52" i="4"/>
  <c r="G52" i="4"/>
  <c r="H52" i="4"/>
  <c r="D53" i="4"/>
  <c r="E53" i="4"/>
  <c r="F53" i="4"/>
  <c r="G53" i="4"/>
  <c r="H53" i="4"/>
  <c r="D54" i="4"/>
  <c r="E54" i="4"/>
  <c r="F54" i="4"/>
  <c r="G54" i="4"/>
  <c r="H54" i="4"/>
  <c r="D55" i="4"/>
  <c r="E55" i="4"/>
  <c r="F55" i="4"/>
  <c r="G55" i="4"/>
  <c r="H55" i="4"/>
  <c r="D56" i="4"/>
  <c r="E56" i="4"/>
  <c r="F56" i="4"/>
  <c r="G56" i="4"/>
  <c r="H56" i="4"/>
  <c r="D57" i="4"/>
  <c r="E57" i="4"/>
  <c r="F57" i="4"/>
  <c r="G57" i="4"/>
  <c r="H57" i="4"/>
  <c r="D58" i="4"/>
  <c r="E58" i="4"/>
  <c r="F58" i="4"/>
  <c r="G58" i="4"/>
  <c r="H58" i="4"/>
  <c r="D59" i="4"/>
  <c r="E59" i="4"/>
  <c r="F59" i="4"/>
  <c r="G59" i="4"/>
  <c r="H59" i="4"/>
  <c r="D60" i="4"/>
  <c r="E60" i="4"/>
  <c r="F60" i="4"/>
  <c r="G60" i="4"/>
  <c r="H60" i="4"/>
  <c r="D61" i="4"/>
  <c r="E61" i="4"/>
  <c r="F61" i="4"/>
  <c r="G61" i="4"/>
  <c r="H61" i="4"/>
  <c r="D62" i="4"/>
  <c r="E62" i="4"/>
  <c r="F62" i="4"/>
  <c r="G62" i="4"/>
  <c r="H62" i="4"/>
  <c r="H3" i="4"/>
  <c r="G3" i="4"/>
  <c r="F3" i="4"/>
  <c r="E3" i="4"/>
  <c r="D3" i="4"/>
  <c r="I364" i="3" l="1"/>
  <c r="H364" i="3"/>
  <c r="I363" i="3"/>
  <c r="H363" i="3"/>
  <c r="I362" i="3"/>
  <c r="H362" i="3"/>
  <c r="I361" i="3"/>
  <c r="H361" i="3"/>
  <c r="I360" i="3"/>
  <c r="H360" i="3"/>
  <c r="J359" i="3"/>
  <c r="I359" i="3"/>
  <c r="F359" i="3"/>
  <c r="E359" i="3"/>
  <c r="D359" i="3"/>
  <c r="B359" i="3"/>
  <c r="I358" i="3"/>
  <c r="H358" i="3"/>
  <c r="I357" i="3"/>
  <c r="H357" i="3"/>
  <c r="I356" i="3"/>
  <c r="H356" i="3"/>
  <c r="I355" i="3"/>
  <c r="H355" i="3"/>
  <c r="I354" i="3"/>
  <c r="H354" i="3"/>
  <c r="J353" i="3"/>
  <c r="I353" i="3"/>
  <c r="F353" i="3"/>
  <c r="E353" i="3"/>
  <c r="D353" i="3"/>
  <c r="B353" i="3"/>
  <c r="I352" i="3"/>
  <c r="H352" i="3"/>
  <c r="I351" i="3"/>
  <c r="H351" i="3"/>
  <c r="I350" i="3"/>
  <c r="H350" i="3"/>
  <c r="I349" i="3"/>
  <c r="H349" i="3"/>
  <c r="I348" i="3"/>
  <c r="H348" i="3"/>
  <c r="J347" i="3"/>
  <c r="I347" i="3"/>
  <c r="F347" i="3"/>
  <c r="E347" i="3"/>
  <c r="D347" i="3"/>
  <c r="B347" i="3"/>
  <c r="I346" i="3"/>
  <c r="H346" i="3"/>
  <c r="I345" i="3"/>
  <c r="H345" i="3"/>
  <c r="I344" i="3"/>
  <c r="H344" i="3"/>
  <c r="I343" i="3"/>
  <c r="H343" i="3"/>
  <c r="I342" i="3"/>
  <c r="H342" i="3"/>
  <c r="J341" i="3"/>
  <c r="I341" i="3"/>
  <c r="F341" i="3"/>
  <c r="E341" i="3"/>
  <c r="D341" i="3"/>
  <c r="B341" i="3"/>
  <c r="I340" i="3"/>
  <c r="H340" i="3"/>
  <c r="I339" i="3"/>
  <c r="H339" i="3"/>
  <c r="I338" i="3"/>
  <c r="H338" i="3"/>
  <c r="I337" i="3"/>
  <c r="H337" i="3"/>
  <c r="I336" i="3"/>
  <c r="H336" i="3"/>
  <c r="J335" i="3"/>
  <c r="I335" i="3"/>
  <c r="F335" i="3"/>
  <c r="E335" i="3"/>
  <c r="D335" i="3"/>
  <c r="B335" i="3"/>
  <c r="I334" i="3"/>
  <c r="H334" i="3"/>
  <c r="I333" i="3"/>
  <c r="H333" i="3"/>
  <c r="I332" i="3"/>
  <c r="H332" i="3"/>
  <c r="I331" i="3"/>
  <c r="H331" i="3"/>
  <c r="I330" i="3"/>
  <c r="H330" i="3"/>
  <c r="J329" i="3"/>
  <c r="I329" i="3"/>
  <c r="F329" i="3"/>
  <c r="E329" i="3"/>
  <c r="D329" i="3"/>
  <c r="B329" i="3"/>
  <c r="I328" i="3"/>
  <c r="H328" i="3"/>
  <c r="I327" i="3"/>
  <c r="H327" i="3"/>
  <c r="I326" i="3"/>
  <c r="H326" i="3"/>
  <c r="I325" i="3"/>
  <c r="H325" i="3"/>
  <c r="I324" i="3"/>
  <c r="H324" i="3"/>
  <c r="J323" i="3"/>
  <c r="I323" i="3"/>
  <c r="F323" i="3"/>
  <c r="E323" i="3"/>
  <c r="D323" i="3"/>
  <c r="B323" i="3"/>
  <c r="I322" i="3"/>
  <c r="H322" i="3"/>
  <c r="I321" i="3"/>
  <c r="H321" i="3"/>
  <c r="I320" i="3"/>
  <c r="H320" i="3"/>
  <c r="I319" i="3"/>
  <c r="H319" i="3"/>
  <c r="I318" i="3"/>
  <c r="H318" i="3"/>
  <c r="J317" i="3"/>
  <c r="I317" i="3"/>
  <c r="F317" i="3"/>
  <c r="E317" i="3"/>
  <c r="D317" i="3"/>
  <c r="B317" i="3"/>
  <c r="I316" i="3"/>
  <c r="H316" i="3"/>
  <c r="I315" i="3"/>
  <c r="H315" i="3"/>
  <c r="I314" i="3"/>
  <c r="H314" i="3"/>
  <c r="I313" i="3"/>
  <c r="H313" i="3"/>
  <c r="I312" i="3"/>
  <c r="H312" i="3"/>
  <c r="J311" i="3"/>
  <c r="I311" i="3"/>
  <c r="F311" i="3"/>
  <c r="E311" i="3"/>
  <c r="D311" i="3"/>
  <c r="B311" i="3"/>
  <c r="I310" i="3"/>
  <c r="H310" i="3"/>
  <c r="I309" i="3"/>
  <c r="H309" i="3"/>
  <c r="I308" i="3"/>
  <c r="H308" i="3"/>
  <c r="I307" i="3"/>
  <c r="H307" i="3"/>
  <c r="I306" i="3"/>
  <c r="H306" i="3"/>
  <c r="J305" i="3"/>
  <c r="I305" i="3"/>
  <c r="F305" i="3"/>
  <c r="E305" i="3"/>
  <c r="D305" i="3"/>
  <c r="B305" i="3"/>
  <c r="I304" i="3"/>
  <c r="H304" i="3"/>
  <c r="I303" i="3"/>
  <c r="H303" i="3"/>
  <c r="I302" i="3"/>
  <c r="H302" i="3"/>
  <c r="I301" i="3"/>
  <c r="H301" i="3"/>
  <c r="I300" i="3"/>
  <c r="H300" i="3"/>
  <c r="J299" i="3"/>
  <c r="I299" i="3"/>
  <c r="F299" i="3"/>
  <c r="E299" i="3"/>
  <c r="D299" i="3"/>
  <c r="B299" i="3"/>
  <c r="I298" i="3"/>
  <c r="H298" i="3"/>
  <c r="I297" i="3"/>
  <c r="H297" i="3"/>
  <c r="I296" i="3"/>
  <c r="H296" i="3"/>
  <c r="I295" i="3"/>
  <c r="H295" i="3"/>
  <c r="I294" i="3"/>
  <c r="H294" i="3"/>
  <c r="J293" i="3"/>
  <c r="I293" i="3"/>
  <c r="F293" i="3"/>
  <c r="E293" i="3"/>
  <c r="D293" i="3"/>
  <c r="B293" i="3"/>
  <c r="I292" i="3"/>
  <c r="H292" i="3"/>
  <c r="I291" i="3"/>
  <c r="H291" i="3"/>
  <c r="I290" i="3"/>
  <c r="H290" i="3"/>
  <c r="I289" i="3"/>
  <c r="H289" i="3"/>
  <c r="I288" i="3"/>
  <c r="H288" i="3"/>
  <c r="J287" i="3"/>
  <c r="I287" i="3"/>
  <c r="F287" i="3"/>
  <c r="E287" i="3"/>
  <c r="D287" i="3"/>
  <c r="B287" i="3"/>
  <c r="I286" i="3"/>
  <c r="H286" i="3"/>
  <c r="I285" i="3"/>
  <c r="H285" i="3"/>
  <c r="I284" i="3"/>
  <c r="H284" i="3"/>
  <c r="I283" i="3"/>
  <c r="H283" i="3"/>
  <c r="I282" i="3"/>
  <c r="H282" i="3"/>
  <c r="J281" i="3"/>
  <c r="I281" i="3"/>
  <c r="F281" i="3"/>
  <c r="E281" i="3"/>
  <c r="D281" i="3"/>
  <c r="B281" i="3"/>
  <c r="I280" i="3"/>
  <c r="H280" i="3"/>
  <c r="I279" i="3"/>
  <c r="H279" i="3"/>
  <c r="I278" i="3"/>
  <c r="H278" i="3"/>
  <c r="I277" i="3"/>
  <c r="H277" i="3"/>
  <c r="I276" i="3"/>
  <c r="H276" i="3"/>
  <c r="J275" i="3"/>
  <c r="I275" i="3"/>
  <c r="F275" i="3"/>
  <c r="E275" i="3"/>
  <c r="D275" i="3"/>
  <c r="B275" i="3"/>
  <c r="I274" i="3"/>
  <c r="H274" i="3"/>
  <c r="I273" i="3"/>
  <c r="H273" i="3"/>
  <c r="I272" i="3"/>
  <c r="H272" i="3"/>
  <c r="I271" i="3"/>
  <c r="H271" i="3"/>
  <c r="I270" i="3"/>
  <c r="H270" i="3"/>
  <c r="J269" i="3"/>
  <c r="I269" i="3"/>
  <c r="F269" i="3"/>
  <c r="E269" i="3"/>
  <c r="D269" i="3"/>
  <c r="B269" i="3"/>
  <c r="I268" i="3"/>
  <c r="H268" i="3"/>
  <c r="I267" i="3"/>
  <c r="H267" i="3"/>
  <c r="I266" i="3"/>
  <c r="H266" i="3"/>
  <c r="I265" i="3"/>
  <c r="H265" i="3"/>
  <c r="I264" i="3"/>
  <c r="H264" i="3"/>
  <c r="J263" i="3"/>
  <c r="I263" i="3"/>
  <c r="F263" i="3"/>
  <c r="E263" i="3"/>
  <c r="D263" i="3"/>
  <c r="B263" i="3"/>
  <c r="I262" i="3"/>
  <c r="H262" i="3"/>
  <c r="I261" i="3"/>
  <c r="H261" i="3"/>
  <c r="I260" i="3"/>
  <c r="H260" i="3"/>
  <c r="I259" i="3"/>
  <c r="H259" i="3"/>
  <c r="I258" i="3"/>
  <c r="H258" i="3"/>
  <c r="J257" i="3"/>
  <c r="I257" i="3"/>
  <c r="F257" i="3"/>
  <c r="E257" i="3"/>
  <c r="D257" i="3"/>
  <c r="B257" i="3"/>
  <c r="I256" i="3"/>
  <c r="H256" i="3"/>
  <c r="I255" i="3"/>
  <c r="H255" i="3"/>
  <c r="I254" i="3"/>
  <c r="H254" i="3"/>
  <c r="I253" i="3"/>
  <c r="H253" i="3"/>
  <c r="I252" i="3"/>
  <c r="H252" i="3"/>
  <c r="J251" i="3"/>
  <c r="I251" i="3"/>
  <c r="F251" i="3"/>
  <c r="E251" i="3"/>
  <c r="D251" i="3"/>
  <c r="B251" i="3"/>
  <c r="I250" i="3"/>
  <c r="H250" i="3"/>
  <c r="I249" i="3"/>
  <c r="H249" i="3"/>
  <c r="I248" i="3"/>
  <c r="H248" i="3"/>
  <c r="I247" i="3"/>
  <c r="H247" i="3"/>
  <c r="I246" i="3"/>
  <c r="H246" i="3"/>
  <c r="J245" i="3"/>
  <c r="I245" i="3"/>
  <c r="F245" i="3"/>
  <c r="E245" i="3"/>
  <c r="D245" i="3"/>
  <c r="B245" i="3"/>
  <c r="I244" i="3"/>
  <c r="H244" i="3"/>
  <c r="I243" i="3"/>
  <c r="H243" i="3"/>
  <c r="I242" i="3"/>
  <c r="H242" i="3"/>
  <c r="I241" i="3"/>
  <c r="H241" i="3"/>
  <c r="I240" i="3"/>
  <c r="H240" i="3"/>
  <c r="J239" i="3"/>
  <c r="I239" i="3"/>
  <c r="F239" i="3"/>
  <c r="E239" i="3"/>
  <c r="D239" i="3"/>
  <c r="B239" i="3"/>
  <c r="I238" i="3"/>
  <c r="H238" i="3"/>
  <c r="I237" i="3"/>
  <c r="H237" i="3"/>
  <c r="I236" i="3"/>
  <c r="H236" i="3"/>
  <c r="I235" i="3"/>
  <c r="H235" i="3"/>
  <c r="I234" i="3"/>
  <c r="H234" i="3"/>
  <c r="J233" i="3"/>
  <c r="I233" i="3"/>
  <c r="F233" i="3"/>
  <c r="E233" i="3"/>
  <c r="D233" i="3"/>
  <c r="B233" i="3"/>
  <c r="I232" i="3"/>
  <c r="H232" i="3"/>
  <c r="I231" i="3"/>
  <c r="H231" i="3"/>
  <c r="I230" i="3"/>
  <c r="H230" i="3"/>
  <c r="I229" i="3"/>
  <c r="H229" i="3"/>
  <c r="I228" i="3"/>
  <c r="H228" i="3"/>
  <c r="J227" i="3"/>
  <c r="I227" i="3"/>
  <c r="F227" i="3"/>
  <c r="E227" i="3"/>
  <c r="D227" i="3"/>
  <c r="B227" i="3"/>
  <c r="I226" i="3"/>
  <c r="H226" i="3"/>
  <c r="I225" i="3"/>
  <c r="H225" i="3"/>
  <c r="I224" i="3"/>
  <c r="H224" i="3"/>
  <c r="I223" i="3"/>
  <c r="H223" i="3"/>
  <c r="I222" i="3"/>
  <c r="H222" i="3"/>
  <c r="J221" i="3"/>
  <c r="I221" i="3"/>
  <c r="F221" i="3"/>
  <c r="E221" i="3"/>
  <c r="D221" i="3"/>
  <c r="B221" i="3"/>
  <c r="I220" i="3"/>
  <c r="H220" i="3"/>
  <c r="I219" i="3"/>
  <c r="H219" i="3"/>
  <c r="I218" i="3"/>
  <c r="H218" i="3"/>
  <c r="I217" i="3"/>
  <c r="H217" i="3"/>
  <c r="I216" i="3"/>
  <c r="H216" i="3"/>
  <c r="J215" i="3"/>
  <c r="I215" i="3"/>
  <c r="F215" i="3"/>
  <c r="E215" i="3"/>
  <c r="D215" i="3"/>
  <c r="B215" i="3"/>
  <c r="I214" i="3"/>
  <c r="H214" i="3"/>
  <c r="I213" i="3"/>
  <c r="H213" i="3"/>
  <c r="I212" i="3"/>
  <c r="H212" i="3"/>
  <c r="I211" i="3"/>
  <c r="H211" i="3"/>
  <c r="I210" i="3"/>
  <c r="H210" i="3"/>
  <c r="J209" i="3"/>
  <c r="I209" i="3"/>
  <c r="F209" i="3"/>
  <c r="E209" i="3"/>
  <c r="D209" i="3"/>
  <c r="B209" i="3"/>
  <c r="I208" i="3"/>
  <c r="H208" i="3"/>
  <c r="I207" i="3"/>
  <c r="H207" i="3"/>
  <c r="I206" i="3"/>
  <c r="H206" i="3"/>
  <c r="I205" i="3"/>
  <c r="H205" i="3"/>
  <c r="I204" i="3"/>
  <c r="H204" i="3"/>
  <c r="J203" i="3"/>
  <c r="I203" i="3"/>
  <c r="F203" i="3"/>
  <c r="E203" i="3"/>
  <c r="D203" i="3"/>
  <c r="B203" i="3"/>
  <c r="I202" i="3"/>
  <c r="H202" i="3"/>
  <c r="I201" i="3"/>
  <c r="H201" i="3"/>
  <c r="I200" i="3"/>
  <c r="H200" i="3"/>
  <c r="I199" i="3"/>
  <c r="H199" i="3"/>
  <c r="I198" i="3"/>
  <c r="H198" i="3"/>
  <c r="J197" i="3"/>
  <c r="I197" i="3"/>
  <c r="F197" i="3"/>
  <c r="E197" i="3"/>
  <c r="D197" i="3"/>
  <c r="B197" i="3"/>
  <c r="I196" i="3"/>
  <c r="H196" i="3"/>
  <c r="I195" i="3"/>
  <c r="H195" i="3"/>
  <c r="I194" i="3"/>
  <c r="H194" i="3"/>
  <c r="I193" i="3"/>
  <c r="H193" i="3"/>
  <c r="I192" i="3"/>
  <c r="H192" i="3"/>
  <c r="J191" i="3"/>
  <c r="I191" i="3"/>
  <c r="F191" i="3"/>
  <c r="E191" i="3"/>
  <c r="D191" i="3"/>
  <c r="B191" i="3"/>
  <c r="I190" i="3"/>
  <c r="H190" i="3"/>
  <c r="I189" i="3"/>
  <c r="H189" i="3"/>
  <c r="I188" i="3"/>
  <c r="H188" i="3"/>
  <c r="I187" i="3"/>
  <c r="H187" i="3"/>
  <c r="I186" i="3"/>
  <c r="H186" i="3"/>
  <c r="J185" i="3"/>
  <c r="I185" i="3"/>
  <c r="F185" i="3"/>
  <c r="E185" i="3"/>
  <c r="D185" i="3"/>
  <c r="B185" i="3"/>
  <c r="I184" i="3"/>
  <c r="H184" i="3"/>
  <c r="I183" i="3"/>
  <c r="H183" i="3"/>
  <c r="I182" i="3"/>
  <c r="H182" i="3"/>
  <c r="I181" i="3"/>
  <c r="H181" i="3"/>
  <c r="I180" i="3"/>
  <c r="H180" i="3"/>
  <c r="J179" i="3"/>
  <c r="I179" i="3"/>
  <c r="F179" i="3"/>
  <c r="E179" i="3"/>
  <c r="D179" i="3"/>
  <c r="B179" i="3"/>
  <c r="I178" i="3"/>
  <c r="H178" i="3"/>
  <c r="I177" i="3"/>
  <c r="H177" i="3"/>
  <c r="I176" i="3"/>
  <c r="H176" i="3"/>
  <c r="I175" i="3"/>
  <c r="H175" i="3"/>
  <c r="I174" i="3"/>
  <c r="H174" i="3"/>
  <c r="J173" i="3"/>
  <c r="I173" i="3"/>
  <c r="F173" i="3"/>
  <c r="E173" i="3"/>
  <c r="D173" i="3"/>
  <c r="B173" i="3"/>
  <c r="I172" i="3"/>
  <c r="H172" i="3"/>
  <c r="I171" i="3"/>
  <c r="H171" i="3"/>
  <c r="I170" i="3"/>
  <c r="H170" i="3"/>
  <c r="I169" i="3"/>
  <c r="H169" i="3"/>
  <c r="I168" i="3"/>
  <c r="H168" i="3"/>
  <c r="J167" i="3"/>
  <c r="I167" i="3"/>
  <c r="F167" i="3"/>
  <c r="E167" i="3"/>
  <c r="D167" i="3"/>
  <c r="B167" i="3"/>
  <c r="I166" i="3"/>
  <c r="H166" i="3"/>
  <c r="I165" i="3"/>
  <c r="H165" i="3"/>
  <c r="I164" i="3"/>
  <c r="H164" i="3"/>
  <c r="I163" i="3"/>
  <c r="H163" i="3"/>
  <c r="I162" i="3"/>
  <c r="H162" i="3"/>
  <c r="J161" i="3"/>
  <c r="I161" i="3"/>
  <c r="F161" i="3"/>
  <c r="E161" i="3"/>
  <c r="D161" i="3"/>
  <c r="B161" i="3"/>
  <c r="I160" i="3"/>
  <c r="H160" i="3"/>
  <c r="I159" i="3"/>
  <c r="H159" i="3"/>
  <c r="I158" i="3"/>
  <c r="H158" i="3"/>
  <c r="I157" i="3"/>
  <c r="H157" i="3"/>
  <c r="I156" i="3"/>
  <c r="H156" i="3"/>
  <c r="J155" i="3"/>
  <c r="I155" i="3"/>
  <c r="F155" i="3"/>
  <c r="E155" i="3"/>
  <c r="D155" i="3"/>
  <c r="B155" i="3"/>
  <c r="I154" i="3"/>
  <c r="H154" i="3"/>
  <c r="I153" i="3"/>
  <c r="H153" i="3"/>
  <c r="I152" i="3"/>
  <c r="H152" i="3"/>
  <c r="I151" i="3"/>
  <c r="H151" i="3"/>
  <c r="I150" i="3"/>
  <c r="H150" i="3"/>
  <c r="J149" i="3"/>
  <c r="I149" i="3"/>
  <c r="F149" i="3"/>
  <c r="E149" i="3"/>
  <c r="D149" i="3"/>
  <c r="B149" i="3"/>
  <c r="I148" i="3"/>
  <c r="H148" i="3"/>
  <c r="I147" i="3"/>
  <c r="H147" i="3"/>
  <c r="I146" i="3"/>
  <c r="H146" i="3"/>
  <c r="I145" i="3"/>
  <c r="H145" i="3"/>
  <c r="I144" i="3"/>
  <c r="H144" i="3"/>
  <c r="J143" i="3"/>
  <c r="I143" i="3"/>
  <c r="F143" i="3"/>
  <c r="E143" i="3"/>
  <c r="D143" i="3"/>
  <c r="B143" i="3"/>
  <c r="I142" i="3"/>
  <c r="H142" i="3"/>
  <c r="I141" i="3"/>
  <c r="H141" i="3"/>
  <c r="I140" i="3"/>
  <c r="H140" i="3"/>
  <c r="I139" i="3"/>
  <c r="H139" i="3"/>
  <c r="I138" i="3"/>
  <c r="H138" i="3"/>
  <c r="J137" i="3"/>
  <c r="I137" i="3"/>
  <c r="F137" i="3"/>
  <c r="E137" i="3"/>
  <c r="D137" i="3"/>
  <c r="B137" i="3"/>
  <c r="I136" i="3"/>
  <c r="H136" i="3"/>
  <c r="I135" i="3"/>
  <c r="H135" i="3"/>
  <c r="I134" i="3"/>
  <c r="H134" i="3"/>
  <c r="I133" i="3"/>
  <c r="H133" i="3"/>
  <c r="I132" i="3"/>
  <c r="H132" i="3"/>
  <c r="J131" i="3"/>
  <c r="I131" i="3"/>
  <c r="F131" i="3"/>
  <c r="E131" i="3"/>
  <c r="D131" i="3"/>
  <c r="B131" i="3"/>
  <c r="I130" i="3"/>
  <c r="H130" i="3"/>
  <c r="I129" i="3"/>
  <c r="H129" i="3"/>
  <c r="I128" i="3"/>
  <c r="H128" i="3"/>
  <c r="I127" i="3"/>
  <c r="H127" i="3"/>
  <c r="I126" i="3"/>
  <c r="H126" i="3"/>
  <c r="J125" i="3"/>
  <c r="I125" i="3"/>
  <c r="F125" i="3"/>
  <c r="E125" i="3"/>
  <c r="D125" i="3"/>
  <c r="B125" i="3"/>
  <c r="I124" i="3"/>
  <c r="H124" i="3"/>
  <c r="I123" i="3"/>
  <c r="H123" i="3"/>
  <c r="I122" i="3"/>
  <c r="H122" i="3"/>
  <c r="I121" i="3"/>
  <c r="H121" i="3"/>
  <c r="I120" i="3"/>
  <c r="H120" i="3"/>
  <c r="J119" i="3"/>
  <c r="I119" i="3"/>
  <c r="F119" i="3"/>
  <c r="E119" i="3"/>
  <c r="D119" i="3"/>
  <c r="B119" i="3"/>
  <c r="I118" i="3"/>
  <c r="H118" i="3"/>
  <c r="I117" i="3"/>
  <c r="H117" i="3"/>
  <c r="I116" i="3"/>
  <c r="H116" i="3"/>
  <c r="I115" i="3"/>
  <c r="H115" i="3"/>
  <c r="I114" i="3"/>
  <c r="H114" i="3"/>
  <c r="J113" i="3"/>
  <c r="I113" i="3"/>
  <c r="F113" i="3"/>
  <c r="E113" i="3"/>
  <c r="D113" i="3"/>
  <c r="B113" i="3"/>
  <c r="I112" i="3"/>
  <c r="H112" i="3"/>
  <c r="I111" i="3"/>
  <c r="H111" i="3"/>
  <c r="I110" i="3"/>
  <c r="H110" i="3"/>
  <c r="I109" i="3"/>
  <c r="H109" i="3"/>
  <c r="I108" i="3"/>
  <c r="H108" i="3"/>
  <c r="J107" i="3"/>
  <c r="I107" i="3"/>
  <c r="F107" i="3"/>
  <c r="E107" i="3"/>
  <c r="D107" i="3"/>
  <c r="B107" i="3"/>
  <c r="I106" i="3"/>
  <c r="H106" i="3"/>
  <c r="I105" i="3"/>
  <c r="H105" i="3"/>
  <c r="I104" i="3"/>
  <c r="H104" i="3"/>
  <c r="I103" i="3"/>
  <c r="H103" i="3"/>
  <c r="I102" i="3"/>
  <c r="H102" i="3"/>
  <c r="J101" i="3"/>
  <c r="I101" i="3"/>
  <c r="F101" i="3"/>
  <c r="E101" i="3"/>
  <c r="D101" i="3"/>
  <c r="B101" i="3"/>
  <c r="I100" i="3"/>
  <c r="H100" i="3"/>
  <c r="I99" i="3"/>
  <c r="H99" i="3"/>
  <c r="I98" i="3"/>
  <c r="H98" i="3"/>
  <c r="I97" i="3"/>
  <c r="H97" i="3"/>
  <c r="I96" i="3"/>
  <c r="H96" i="3"/>
  <c r="J95" i="3"/>
  <c r="I95" i="3"/>
  <c r="F95" i="3"/>
  <c r="E95" i="3"/>
  <c r="D95" i="3"/>
  <c r="B95" i="3"/>
  <c r="I94" i="3"/>
  <c r="H94" i="3"/>
  <c r="I93" i="3"/>
  <c r="H93" i="3"/>
  <c r="I92" i="3"/>
  <c r="H92" i="3"/>
  <c r="I91" i="3"/>
  <c r="H91" i="3"/>
  <c r="I90" i="3"/>
  <c r="H90" i="3"/>
  <c r="J89" i="3"/>
  <c r="I89" i="3"/>
  <c r="F89" i="3"/>
  <c r="E89" i="3"/>
  <c r="D89" i="3"/>
  <c r="B89" i="3"/>
  <c r="I88" i="3"/>
  <c r="H88" i="3"/>
  <c r="I87" i="3"/>
  <c r="H87" i="3"/>
  <c r="I86" i="3"/>
  <c r="H86" i="3"/>
  <c r="I85" i="3"/>
  <c r="H85" i="3"/>
  <c r="I84" i="3"/>
  <c r="H84" i="3"/>
  <c r="J83" i="3"/>
  <c r="I83" i="3"/>
  <c r="F83" i="3"/>
  <c r="E83" i="3"/>
  <c r="D83" i="3"/>
  <c r="B83" i="3"/>
  <c r="I82" i="3"/>
  <c r="H82" i="3"/>
  <c r="I81" i="3"/>
  <c r="H81" i="3"/>
  <c r="I80" i="3"/>
  <c r="H80" i="3"/>
  <c r="I79" i="3"/>
  <c r="H79" i="3"/>
  <c r="I78" i="3"/>
  <c r="H78" i="3"/>
  <c r="J77" i="3"/>
  <c r="I77" i="3"/>
  <c r="F77" i="3"/>
  <c r="E77" i="3"/>
  <c r="D77" i="3"/>
  <c r="B77" i="3"/>
  <c r="I76" i="3"/>
  <c r="H76" i="3"/>
  <c r="I75" i="3"/>
  <c r="H75" i="3"/>
  <c r="I74" i="3"/>
  <c r="H74" i="3"/>
  <c r="I73" i="3"/>
  <c r="H73" i="3"/>
  <c r="I72" i="3"/>
  <c r="H72" i="3"/>
  <c r="J71" i="3"/>
  <c r="I71" i="3"/>
  <c r="F71" i="3"/>
  <c r="E71" i="3"/>
  <c r="D71" i="3"/>
  <c r="B71" i="3"/>
  <c r="I70" i="3"/>
  <c r="H70" i="3"/>
  <c r="I69" i="3"/>
  <c r="H69" i="3"/>
  <c r="I68" i="3"/>
  <c r="H68" i="3"/>
  <c r="I67" i="3"/>
  <c r="H67" i="3"/>
  <c r="I66" i="3"/>
  <c r="H66" i="3"/>
  <c r="J65" i="3"/>
  <c r="I65" i="3"/>
  <c r="F65" i="3"/>
  <c r="E65" i="3"/>
  <c r="D65" i="3"/>
  <c r="B65" i="3"/>
  <c r="I64" i="3"/>
  <c r="H64" i="3"/>
  <c r="I63" i="3"/>
  <c r="H63" i="3"/>
  <c r="I62" i="3"/>
  <c r="H62" i="3"/>
  <c r="I61" i="3"/>
  <c r="H61" i="3"/>
  <c r="I60" i="3"/>
  <c r="H60" i="3"/>
  <c r="J59" i="3"/>
  <c r="I59" i="3"/>
  <c r="F59" i="3"/>
  <c r="E59" i="3"/>
  <c r="D59" i="3"/>
  <c r="B59" i="3"/>
  <c r="I58" i="3"/>
  <c r="H58" i="3"/>
  <c r="I57" i="3"/>
  <c r="H57" i="3"/>
  <c r="I56" i="3"/>
  <c r="H56" i="3"/>
  <c r="I55" i="3"/>
  <c r="H55" i="3"/>
  <c r="I54" i="3"/>
  <c r="H54" i="3"/>
  <c r="J53" i="3"/>
  <c r="I53" i="3"/>
  <c r="F53" i="3"/>
  <c r="E53" i="3"/>
  <c r="D53" i="3"/>
  <c r="B53" i="3"/>
  <c r="I52" i="3"/>
  <c r="H52" i="3"/>
  <c r="I51" i="3"/>
  <c r="H51" i="3"/>
  <c r="I50" i="3"/>
  <c r="H50" i="3"/>
  <c r="I49" i="3"/>
  <c r="H49" i="3"/>
  <c r="I48" i="3"/>
  <c r="H48" i="3"/>
  <c r="J47" i="3"/>
  <c r="I47" i="3"/>
  <c r="F47" i="3"/>
  <c r="E47" i="3"/>
  <c r="D47" i="3"/>
  <c r="B47" i="3"/>
  <c r="I46" i="3"/>
  <c r="H46" i="3"/>
  <c r="I45" i="3"/>
  <c r="H45" i="3"/>
  <c r="I44" i="3"/>
  <c r="H44" i="3"/>
  <c r="I43" i="3"/>
  <c r="H43" i="3"/>
  <c r="I42" i="3"/>
  <c r="H42" i="3"/>
  <c r="J41" i="3"/>
  <c r="I41" i="3"/>
  <c r="F41" i="3"/>
  <c r="E41" i="3"/>
  <c r="D41" i="3"/>
  <c r="B41" i="3"/>
  <c r="I40" i="3"/>
  <c r="H40" i="3"/>
  <c r="I39" i="3"/>
  <c r="H39" i="3"/>
  <c r="I38" i="3"/>
  <c r="H38" i="3"/>
  <c r="I37" i="3"/>
  <c r="H37" i="3"/>
  <c r="I36" i="3"/>
  <c r="H36" i="3"/>
  <c r="J35" i="3"/>
  <c r="I35" i="3"/>
  <c r="F35" i="3"/>
  <c r="E35" i="3"/>
  <c r="D35" i="3"/>
  <c r="B35" i="3"/>
  <c r="I34" i="3"/>
  <c r="H34" i="3"/>
  <c r="I33" i="3"/>
  <c r="H33" i="3"/>
  <c r="I32" i="3"/>
  <c r="H32" i="3"/>
  <c r="I31" i="3"/>
  <c r="H31" i="3"/>
  <c r="I30" i="3"/>
  <c r="H30" i="3"/>
  <c r="J29" i="3"/>
  <c r="I29" i="3"/>
  <c r="F29" i="3"/>
  <c r="E29" i="3"/>
  <c r="D29" i="3"/>
  <c r="B29" i="3"/>
  <c r="I28" i="3"/>
  <c r="H28" i="3"/>
  <c r="I27" i="3"/>
  <c r="H27" i="3"/>
  <c r="I26" i="3"/>
  <c r="H26" i="3"/>
  <c r="I25" i="3"/>
  <c r="H25" i="3"/>
  <c r="I24" i="3"/>
  <c r="H24" i="3"/>
  <c r="J23" i="3"/>
  <c r="I23" i="3"/>
  <c r="F23" i="3"/>
  <c r="E23" i="3"/>
  <c r="D23" i="3"/>
  <c r="B23" i="3"/>
  <c r="I22" i="3"/>
  <c r="H22" i="3"/>
  <c r="I21" i="3"/>
  <c r="H21" i="3"/>
  <c r="I20" i="3"/>
  <c r="H20" i="3"/>
  <c r="I19" i="3"/>
  <c r="H19" i="3"/>
  <c r="I18" i="3"/>
  <c r="H18" i="3"/>
  <c r="J17" i="3"/>
  <c r="I17" i="3"/>
  <c r="F17" i="3"/>
  <c r="E17" i="3"/>
  <c r="D17" i="3"/>
  <c r="B17" i="3"/>
  <c r="I16" i="3"/>
  <c r="H16" i="3"/>
  <c r="I15" i="3"/>
  <c r="H15" i="3"/>
  <c r="I14" i="3"/>
  <c r="H14" i="3"/>
  <c r="I13" i="3"/>
  <c r="H13" i="3"/>
  <c r="I12" i="3"/>
  <c r="H12" i="3"/>
  <c r="F11" i="3"/>
  <c r="E11" i="3"/>
  <c r="D11" i="3"/>
  <c r="F5" i="3"/>
  <c r="E10" i="5"/>
  <c r="E11" i="5"/>
  <c r="E13" i="5"/>
  <c r="E14" i="5"/>
  <c r="E15" i="5"/>
  <c r="E16" i="5"/>
  <c r="E18" i="5"/>
  <c r="E19" i="5"/>
  <c r="E21" i="5"/>
  <c r="E22" i="5"/>
  <c r="E23" i="5"/>
  <c r="E24" i="5"/>
  <c r="E27" i="5"/>
  <c r="E29" i="5"/>
  <c r="E30" i="5"/>
  <c r="E38" i="5"/>
  <c r="E41" i="5"/>
  <c r="E42" i="5"/>
  <c r="E44" i="5"/>
  <c r="E45" i="5"/>
  <c r="E46" i="5"/>
  <c r="E47" i="5"/>
  <c r="E48" i="5"/>
  <c r="E50" i="5"/>
  <c r="E51" i="5"/>
  <c r="E52" i="5"/>
  <c r="E53" i="5"/>
  <c r="E55" i="5"/>
  <c r="E57" i="5"/>
  <c r="E59" i="5"/>
  <c r="E60" i="5"/>
  <c r="E61" i="5"/>
  <c r="E62" i="5"/>
  <c r="E63" i="5"/>
  <c r="D5" i="3"/>
  <c r="I10" i="3"/>
  <c r="I9" i="3"/>
  <c r="I8" i="3"/>
  <c r="I7" i="3"/>
  <c r="I6" i="3"/>
  <c r="I5" i="1"/>
  <c r="E33" i="5" s="1"/>
  <c r="I6" i="1"/>
  <c r="E7" i="5" s="1"/>
  <c r="I7" i="1"/>
  <c r="E35" i="5" s="1"/>
  <c r="I8" i="1"/>
  <c r="E5" i="5" s="1"/>
  <c r="I9" i="1"/>
  <c r="I10" i="1"/>
  <c r="E39" i="5" s="1"/>
  <c r="I11" i="1"/>
  <c r="I12" i="1"/>
  <c r="I13" i="1"/>
  <c r="I14" i="1"/>
  <c r="I15" i="1"/>
  <c r="I16" i="1"/>
  <c r="I4" i="1"/>
  <c r="E9" i="5" s="1"/>
  <c r="I5" i="2"/>
  <c r="I6" i="2"/>
  <c r="I7" i="2"/>
  <c r="I8" i="2"/>
  <c r="I9" i="2"/>
  <c r="I10" i="2"/>
  <c r="I11" i="2"/>
  <c r="I12" i="2"/>
  <c r="I13" i="2"/>
  <c r="I14" i="2"/>
  <c r="I15" i="2"/>
  <c r="I4" i="2"/>
  <c r="E5" i="3"/>
  <c r="E8" i="5" l="1"/>
  <c r="E31" i="5"/>
  <c r="E58" i="5"/>
  <c r="E49" i="5"/>
  <c r="E40" i="5"/>
  <c r="E28" i="5"/>
  <c r="E20" i="5"/>
  <c r="E12" i="5"/>
  <c r="E56" i="5"/>
  <c r="E26" i="5"/>
  <c r="E36" i="5"/>
  <c r="E25" i="5"/>
  <c r="E17" i="5"/>
  <c r="E6" i="5"/>
  <c r="E54" i="5"/>
  <c r="E37" i="5"/>
  <c r="E34" i="5"/>
  <c r="I11" i="3"/>
  <c r="J11" i="3"/>
  <c r="I5" i="3"/>
  <c r="J5" i="3" s="1"/>
  <c r="A359" i="3" l="1"/>
  <c r="A353" i="3"/>
  <c r="A347" i="3"/>
  <c r="A341" i="3"/>
  <c r="A335" i="3"/>
  <c r="A329" i="3"/>
  <c r="A323" i="3"/>
  <c r="A317" i="3"/>
  <c r="A311" i="3"/>
  <c r="A305" i="3"/>
  <c r="A299" i="3"/>
  <c r="A293" i="3"/>
  <c r="A287" i="3"/>
  <c r="A281" i="3"/>
  <c r="A275" i="3"/>
  <c r="A269" i="3"/>
  <c r="A263" i="3"/>
  <c r="A257" i="3"/>
  <c r="A251" i="3"/>
  <c r="A245" i="3"/>
  <c r="A239" i="3"/>
  <c r="A233" i="3"/>
  <c r="A227" i="3"/>
  <c r="A221" i="3"/>
  <c r="A215" i="3"/>
  <c r="A209" i="3"/>
  <c r="A203" i="3"/>
  <c r="A197" i="3"/>
  <c r="A191" i="3"/>
  <c r="A185" i="3"/>
  <c r="A179" i="3"/>
  <c r="A173" i="3"/>
  <c r="A167" i="3"/>
  <c r="A161" i="3"/>
  <c r="A155" i="3"/>
  <c r="A149" i="3"/>
  <c r="A143" i="3"/>
  <c r="A137" i="3"/>
  <c r="A131" i="3"/>
  <c r="A125" i="3"/>
  <c r="A119" i="3"/>
  <c r="A113" i="3"/>
  <c r="A107" i="3"/>
  <c r="A101" i="3"/>
  <c r="A95" i="3"/>
  <c r="A89" i="3"/>
  <c r="A83" i="3"/>
  <c r="A77" i="3"/>
  <c r="A71" i="3"/>
  <c r="A65" i="3"/>
  <c r="A59" i="3"/>
  <c r="A53" i="3"/>
  <c r="A47" i="3"/>
  <c r="A41" i="3"/>
  <c r="A35" i="3"/>
  <c r="A29" i="3"/>
  <c r="A5" i="3" l="1"/>
  <c r="B5" i="3" l="1"/>
  <c r="A11" i="3"/>
  <c r="A17" i="3" l="1"/>
  <c r="B11" i="3"/>
  <c r="A23" i="3"/>
  <c r="K2" i="4"/>
  <c r="F5" i="5"/>
  <c r="F4" i="5"/>
  <c r="G2" i="4"/>
  <c r="L2" i="4" s="1"/>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M6" i="4" l="1"/>
  <c r="M14" i="4"/>
  <c r="M22" i="4"/>
  <c r="M30" i="4"/>
  <c r="M38" i="4"/>
  <c r="M46" i="4"/>
  <c r="M54" i="4"/>
  <c r="M62" i="4"/>
  <c r="M7" i="4"/>
  <c r="M15" i="4"/>
  <c r="M23" i="4"/>
  <c r="M31" i="4"/>
  <c r="M39" i="4"/>
  <c r="M47" i="4"/>
  <c r="M55" i="4"/>
  <c r="M3" i="4"/>
  <c r="M8" i="4"/>
  <c r="M16" i="4"/>
  <c r="M24" i="4"/>
  <c r="M32" i="4"/>
  <c r="M40" i="4"/>
  <c r="M48" i="4"/>
  <c r="M56" i="4"/>
  <c r="M9" i="4"/>
  <c r="M17" i="4"/>
  <c r="M25" i="4"/>
  <c r="M33" i="4"/>
  <c r="M41" i="4"/>
  <c r="M49" i="4"/>
  <c r="M10" i="4"/>
  <c r="M18" i="4"/>
  <c r="M26" i="4"/>
  <c r="M34" i="4"/>
  <c r="M42" i="4"/>
  <c r="M50" i="4"/>
  <c r="M58" i="4"/>
  <c r="M11" i="4"/>
  <c r="M19" i="4"/>
  <c r="M27" i="4"/>
  <c r="M35" i="4"/>
  <c r="M43" i="4"/>
  <c r="M51" i="4"/>
  <c r="M59" i="4"/>
  <c r="M4" i="4"/>
  <c r="M12" i="4"/>
  <c r="M20" i="4"/>
  <c r="M28" i="4"/>
  <c r="M36" i="4"/>
  <c r="M44" i="4"/>
  <c r="M52" i="4"/>
  <c r="M60" i="4"/>
  <c r="M5" i="4"/>
  <c r="M13" i="4"/>
  <c r="M21" i="4"/>
  <c r="M29" i="4"/>
  <c r="M37" i="4"/>
  <c r="M45" i="4"/>
  <c r="M53" i="4"/>
  <c r="M61" i="4"/>
  <c r="M57" i="4"/>
  <c r="H8" i="3" l="1"/>
  <c r="H9" i="3"/>
  <c r="H10" i="3"/>
  <c r="H7" i="3"/>
  <c r="H6" i="3" l="1"/>
  <c r="L51" i="4" l="1"/>
  <c r="J48" i="4"/>
  <c r="L38" i="4"/>
  <c r="K18" i="4"/>
  <c r="J27" i="4"/>
  <c r="J45" i="4"/>
  <c r="L33" i="4"/>
  <c r="J12" i="4"/>
  <c r="J7" i="4"/>
  <c r="L16" i="4"/>
  <c r="J31" i="4"/>
  <c r="L45" i="4"/>
  <c r="K53" i="4"/>
  <c r="K41" i="4"/>
  <c r="L23" i="4"/>
  <c r="K51" i="4"/>
  <c r="J60" i="4"/>
  <c r="K54" i="4"/>
  <c r="K8" i="4"/>
  <c r="K26" i="4"/>
  <c r="J39" i="4"/>
  <c r="L26" i="4"/>
  <c r="L35" i="4"/>
  <c r="K31" i="4"/>
  <c r="L46" i="4"/>
  <c r="J9" i="4"/>
  <c r="K36" i="4"/>
  <c r="L60" i="4"/>
  <c r="L59" i="4"/>
  <c r="K40" i="4"/>
  <c r="L31" i="4"/>
  <c r="K59" i="4"/>
  <c r="J15" i="4"/>
  <c r="L62" i="4"/>
  <c r="K55" i="4"/>
  <c r="J54" i="4"/>
  <c r="L5" i="4"/>
  <c r="J23" i="4"/>
  <c r="K17" i="4"/>
  <c r="J37" i="4"/>
  <c r="K49" i="4"/>
  <c r="J43" i="4"/>
  <c r="K19" i="4"/>
  <c r="L13" i="4"/>
  <c r="J49" i="4"/>
  <c r="J25" i="4"/>
  <c r="K21" i="4"/>
  <c r="K28" i="4"/>
  <c r="L7" i="4"/>
  <c r="J44" i="4"/>
  <c r="K38" i="4"/>
  <c r="L55" i="4"/>
  <c r="J34" i="4"/>
  <c r="L28" i="4"/>
  <c r="J57" i="4"/>
  <c r="L22" i="4"/>
  <c r="J40" i="4"/>
  <c r="L27" i="4"/>
  <c r="K47" i="4"/>
  <c r="K24" i="4"/>
  <c r="L29" i="4"/>
  <c r="J46" i="4"/>
  <c r="K58" i="4"/>
  <c r="K23" i="4"/>
  <c r="J36" i="4"/>
  <c r="K37" i="4"/>
  <c r="L42" i="4"/>
  <c r="J21" i="4"/>
  <c r="L24" i="4"/>
  <c r="K44" i="4"/>
  <c r="L49" i="4"/>
  <c r="J6" i="4"/>
  <c r="L39" i="4"/>
  <c r="J53" i="4"/>
  <c r="L8" i="4"/>
  <c r="K57" i="4"/>
  <c r="J17" i="4"/>
  <c r="J24" i="4"/>
  <c r="L11" i="4"/>
  <c r="K35" i="4"/>
  <c r="K16" i="4"/>
  <c r="L21" i="4"/>
  <c r="K29" i="4"/>
  <c r="J8" i="4"/>
  <c r="L56" i="4"/>
  <c r="K60" i="4"/>
  <c r="J13" i="4"/>
  <c r="J20" i="4"/>
  <c r="J50" i="4"/>
  <c r="L44" i="4"/>
  <c r="K9" i="4"/>
  <c r="L14" i="4"/>
  <c r="J18" i="4"/>
  <c r="L43" i="4"/>
  <c r="K32" i="4"/>
  <c r="L37" i="4"/>
  <c r="J55" i="4"/>
  <c r="K30" i="4"/>
  <c r="K50" i="4"/>
  <c r="K15" i="4"/>
  <c r="J26" i="4"/>
  <c r="K33" i="4"/>
  <c r="L58" i="4"/>
  <c r="K22" i="4"/>
  <c r="L48" i="4"/>
  <c r="K56" i="4"/>
  <c r="L61" i="4"/>
  <c r="L50" i="4"/>
  <c r="J5" i="4"/>
  <c r="J42" i="4"/>
  <c r="L36" i="4"/>
  <c r="K5" i="4"/>
  <c r="L10" i="4"/>
  <c r="J51" i="4"/>
  <c r="K62" i="4"/>
  <c r="K27" i="4"/>
  <c r="K12" i="4"/>
  <c r="L17" i="4"/>
  <c r="J14" i="4"/>
  <c r="K34" i="4"/>
  <c r="J59" i="4"/>
  <c r="J47" i="4"/>
  <c r="K25" i="4"/>
  <c r="L30" i="4"/>
  <c r="J56" i="4"/>
  <c r="L32" i="4"/>
  <c r="K48" i="4"/>
  <c r="L53" i="4"/>
  <c r="J30" i="4"/>
  <c r="L15" i="4"/>
  <c r="K7" i="4"/>
  <c r="J10" i="4"/>
  <c r="L34" i="4"/>
  <c r="L12" i="4"/>
  <c r="L41" i="4"/>
  <c r="J19" i="4"/>
  <c r="J38" i="4"/>
  <c r="J62" i="4"/>
  <c r="L47" i="4"/>
  <c r="K43" i="4"/>
  <c r="J52" i="4"/>
  <c r="L54" i="4"/>
  <c r="K14" i="4"/>
  <c r="L40" i="4"/>
  <c r="L57" i="4"/>
  <c r="J4" i="4"/>
  <c r="K42" i="4"/>
  <c r="J28" i="4"/>
  <c r="K45" i="4"/>
  <c r="K52" i="4"/>
  <c r="J22" i="4"/>
  <c r="L20" i="4"/>
  <c r="J61" i="4"/>
  <c r="K61" i="4"/>
  <c r="J35" i="4"/>
  <c r="K46" i="4"/>
  <c r="K11" i="4"/>
  <c r="L9" i="4"/>
  <c r="J41" i="4"/>
  <c r="J3" i="4"/>
  <c r="J29" i="4"/>
  <c r="J33" i="4"/>
  <c r="K10" i="4"/>
  <c r="J58" i="4"/>
  <c r="L52" i="4"/>
  <c r="J16" i="4"/>
  <c r="K13" i="4"/>
  <c r="L18" i="4"/>
  <c r="J11" i="4"/>
  <c r="J32" i="4"/>
  <c r="L19" i="4"/>
  <c r="K39" i="4"/>
  <c r="K20" i="4"/>
  <c r="L25" i="4"/>
  <c r="M2" i="4" l="1"/>
  <c r="J2" i="4"/>
  <c r="L4" i="4" l="1"/>
  <c r="K4" i="4"/>
  <c r="K3" i="4" l="1"/>
  <c r="K6" i="4"/>
  <c r="L3" i="4"/>
  <c r="L6" i="4"/>
</calcChain>
</file>

<file path=xl/sharedStrings.xml><?xml version="1.0" encoding="utf-8"?>
<sst xmlns="http://schemas.openxmlformats.org/spreadsheetml/2006/main" count="771" uniqueCount="240">
  <si>
    <t>Bezeichnung</t>
  </si>
  <si>
    <t>Bodenwirkfaktor</t>
  </si>
  <si>
    <t>1335.0000</t>
  </si>
  <si>
    <t>Bauarbeitsflaeche</t>
  </si>
  <si>
    <t>Verdichtung</t>
  </si>
  <si>
    <t>1346.0000</t>
  </si>
  <si>
    <t>Aufschuettung</t>
  </si>
  <si>
    <t>1310.0000</t>
  </si>
  <si>
    <t>Bankett/Mittel-/Trennstreifen</t>
  </si>
  <si>
    <t>V8003.6L01</t>
  </si>
  <si>
    <t>Baufeld</t>
  </si>
  <si>
    <t>1336.0000</t>
  </si>
  <si>
    <t>Baustraße</t>
  </si>
  <si>
    <t>V8100.6L01</t>
  </si>
  <si>
    <t>Bauwerk - allgemein</t>
  </si>
  <si>
    <t>Versiegelung</t>
  </si>
  <si>
    <t>1338.0000</t>
  </si>
  <si>
    <t>befestigt Verkehrsinsel/Dreicksinsel</t>
  </si>
  <si>
    <t>1382.0000</t>
  </si>
  <si>
    <t>Betongleitwand</t>
  </si>
  <si>
    <t>V8272.6L01</t>
  </si>
  <si>
    <t>Brunnen</t>
  </si>
  <si>
    <t>1325.0000</t>
  </si>
  <si>
    <t>Dammboeschung</t>
  </si>
  <si>
    <t>0994.0000</t>
  </si>
  <si>
    <t>Deponie</t>
  </si>
  <si>
    <t>1385.0000</t>
  </si>
  <si>
    <t>Dienstreppe</t>
  </si>
  <si>
    <t>V8267.6L01</t>
  </si>
  <si>
    <t>Durchlass</t>
  </si>
  <si>
    <t>1326.0000</t>
  </si>
  <si>
    <t>Einschnittsboeschung</t>
  </si>
  <si>
    <t>1329.0000</t>
  </si>
  <si>
    <t>Entw.-Graben</t>
  </si>
  <si>
    <t>1330.0000</t>
  </si>
  <si>
    <t>Entw.-Mulde</t>
  </si>
  <si>
    <t>Abgrabung bis 60 cm</t>
  </si>
  <si>
    <t>1331.0000</t>
  </si>
  <si>
    <t>Entw.-Rinne</t>
  </si>
  <si>
    <t>1301.0000</t>
  </si>
  <si>
    <t>1064.0000</t>
  </si>
  <si>
    <t>1055.TR00</t>
  </si>
  <si>
    <t>Flaeche freiliegende Tunnelroehre</t>
  </si>
  <si>
    <t>1067.0000</t>
  </si>
  <si>
    <t>1055.GW00</t>
  </si>
  <si>
    <t>1064.G000</t>
  </si>
  <si>
    <t>1084.0000</t>
  </si>
  <si>
    <t>1068.0000</t>
  </si>
  <si>
    <t>1094.0000</t>
  </si>
  <si>
    <t>1055.TU00</t>
  </si>
  <si>
    <t>1065.0000</t>
  </si>
  <si>
    <t>V8295.6L01</t>
  </si>
  <si>
    <t>Gabione</t>
  </si>
  <si>
    <t>1333.0000</t>
  </si>
  <si>
    <t>Gebaeude</t>
  </si>
  <si>
    <t>1315.0000</t>
  </si>
  <si>
    <t>Gehweg</t>
  </si>
  <si>
    <t>1332.0000</t>
  </si>
  <si>
    <t>Gewaesser</t>
  </si>
  <si>
    <t>V8301.6L01</t>
  </si>
  <si>
    <t>Gleitwand</t>
  </si>
  <si>
    <t>1316.0000</t>
  </si>
  <si>
    <t>kombi Rad-/Gehweg</t>
  </si>
  <si>
    <t>V8529.6L01</t>
  </si>
  <si>
    <t>1386.0000</t>
  </si>
  <si>
    <t>Mauer</t>
  </si>
  <si>
    <t>1309.0000</t>
  </si>
  <si>
    <t>Mittelstreifenueberfahrt</t>
  </si>
  <si>
    <t>V8265.6L01</t>
  </si>
  <si>
    <t>Mulde</t>
  </si>
  <si>
    <t>1389.0000</t>
  </si>
  <si>
    <t>Palisaden</t>
  </si>
  <si>
    <t>V8550.6L01</t>
  </si>
  <si>
    <t>Pflaster allgemein</t>
  </si>
  <si>
    <t>V8552.6L01</t>
  </si>
  <si>
    <t>Pflaster Kopfstein</t>
  </si>
  <si>
    <t>V8554.6L01</t>
  </si>
  <si>
    <t>Pflaster Rasengitter</t>
  </si>
  <si>
    <t>V8556.6L01</t>
  </si>
  <si>
    <t>Pflaster Wasserbau</t>
  </si>
  <si>
    <t>1314.0000</t>
  </si>
  <si>
    <t>Radweg</t>
  </si>
  <si>
    <t>1408.0000</t>
  </si>
  <si>
    <t>Rand-/Stand-/Sicherheitsstreifen</t>
  </si>
  <si>
    <t>1208.RS00</t>
  </si>
  <si>
    <t>Randstreifen</t>
  </si>
  <si>
    <t>V8262.6L01</t>
  </si>
  <si>
    <t>Rinne</t>
  </si>
  <si>
    <t>Seitenentnahme / Abgrabung</t>
  </si>
  <si>
    <t>V8006.6L01</t>
  </si>
  <si>
    <t>Spundwand</t>
  </si>
  <si>
    <t>1339.0000</t>
  </si>
  <si>
    <t>unbefestigt Verkehrsinsel/Dreicksinsel</t>
  </si>
  <si>
    <t>1305.0000</t>
  </si>
  <si>
    <t>Wirtschaftsweg Asphalt</t>
  </si>
  <si>
    <t>1307.0000</t>
  </si>
  <si>
    <t>Wirtschaftsweg Rasenweg</t>
  </si>
  <si>
    <t>1306.0000</t>
  </si>
  <si>
    <t>V8241.6L02</t>
  </si>
  <si>
    <t>Zufahrt unter BW</t>
  </si>
  <si>
    <t>1320.0000</t>
  </si>
  <si>
    <t>Zufahrten befestigt</t>
  </si>
  <si>
    <t>1321.0000</t>
  </si>
  <si>
    <t>Zufahrten unbefestigt</t>
  </si>
  <si>
    <t>Maßnahmenbezeichnung</t>
  </si>
  <si>
    <t>WS-Gewinn</t>
  </si>
  <si>
    <t>Technische Maßnahmen zum Erosionsschutz</t>
  </si>
  <si>
    <t>WS-Gewinn in Abhängigkeit von der Einzelmaßnahme</t>
  </si>
  <si>
    <t>Dachbegrünung intensiv</t>
  </si>
  <si>
    <t>Dachbegrünung extensiv</t>
  </si>
  <si>
    <t>extensive Dachbegrünung (einschichtig) mit max. 10 cm Substrat und 25 Vol.-% Wasserspeicherfähigkeit</t>
  </si>
  <si>
    <t>Verwendung versickerungsfähiger Beläge</t>
  </si>
  <si>
    <t>Schotterrasen</t>
  </si>
  <si>
    <t>Rasengitter</t>
  </si>
  <si>
    <t>Rasenfugen</t>
  </si>
  <si>
    <t>Dezentrale Versickerung von Niederschlagswasser</t>
  </si>
  <si>
    <t>Bodenkundliche Baubegleitung</t>
  </si>
  <si>
    <t>Ertragspotenzial [%]</t>
  </si>
  <si>
    <t>Bewertung Eingriffe</t>
  </si>
  <si>
    <t>Bewertung Minderungsmaßnahmen bei Eingriffen</t>
  </si>
  <si>
    <t>Gesamtbewertung Eingriff</t>
  </si>
  <si>
    <t>Gesamtbewertung Eingriff [%]</t>
  </si>
  <si>
    <t>Fachbedeutung Eingriff</t>
  </si>
  <si>
    <t>Wirkfaktor</t>
  </si>
  <si>
    <t>Kategorie</t>
  </si>
  <si>
    <t>WS-Verlust</t>
  </si>
  <si>
    <t>physikalischer Wirkfaktor</t>
  </si>
  <si>
    <t>vollständig</t>
  </si>
  <si>
    <t>physikalischer
Wirkfaktor</t>
  </si>
  <si>
    <t>Abgrabung bis Grundwasseroberfläche oder bis zum Festgestein</t>
  </si>
  <si>
    <t>Abtrag Oberboden (ca. 30 cm)</t>
  </si>
  <si>
    <t>technische Bauwerke (z. B. Lärm- und Sichtschutzschutzwall,
Straßen und Wege, Straßendämme; Tragschichten für technische
Bauwerke; jeweils ohne Oberbodenauftrag)</t>
  </si>
  <si>
    <t>Erosion</t>
  </si>
  <si>
    <t>Stoffeintrag bzw. -austrag
mit bodenchemischer Wirkung</t>
  </si>
  <si>
    <t>chemischer
Wirkfaktor</t>
  </si>
  <si>
    <t>hydrologischer
Wirkfaktor</t>
  </si>
  <si>
    <t>temporäre Absenkung bei mineralischen Böden</t>
  </si>
  <si>
    <t>dauerhafte Absenkung bei mineralischen Böden</t>
  </si>
  <si>
    <t>temporäre Absenkung bei Böden mit hoher organischer Substanz
(&gt;15 % organische Substanz, z. B. anmoorige Böden, Moore)</t>
  </si>
  <si>
    <t>Wirkfaktoren von Eingriffen und ihre Bewertung für das Naturgut Boden</t>
  </si>
  <si>
    <t>Feldkapazität [%]</t>
  </si>
  <si>
    <t>Nitratrückhalt [%]</t>
  </si>
  <si>
    <t>WS-Gewinn Nitratrückhalt [%]</t>
  </si>
  <si>
    <t>Minderungsmaßnahmen Gesamtbewertung:</t>
  </si>
  <si>
    <t>WS-Gewinn Ertragspotenzial [%]</t>
  </si>
  <si>
    <t>WS-Gewinn Feldkapazität [%]</t>
  </si>
  <si>
    <t>Wirkfaktoren von Minderungsmaßnahmen für das Naturgut Boden</t>
  </si>
  <si>
    <t>Gesamtbewertung von Eingriffen in das Naturgut Boden inkl. Minderungsmaßnahmen</t>
  </si>
  <si>
    <t>Berücksichtigung einschlägiger DIN-Normen zum Bodenschutz</t>
  </si>
  <si>
    <t>0998.0001</t>
  </si>
  <si>
    <t>0998.0002</t>
  </si>
  <si>
    <t>0998.0003</t>
  </si>
  <si>
    <t>0998.0004</t>
  </si>
  <si>
    <t>1055.TU01</t>
  </si>
  <si>
    <t>Tunnel (offene Bauweise)</t>
  </si>
  <si>
    <t>Tunnel (bergmaennisch)</t>
  </si>
  <si>
    <t>Fundament</t>
  </si>
  <si>
    <t>Bruecke (ueberspannter Bereich)</t>
  </si>
  <si>
    <t>Gruenbruecke</t>
  </si>
  <si>
    <t>LS-Wand</t>
  </si>
  <si>
    <t>Pfeiler/Stuetze</t>
  </si>
  <si>
    <t>Stuetzmauer</t>
  </si>
  <si>
    <t>Widerlager</t>
  </si>
  <si>
    <t>Wirtschaftsweg Wassergebunden</t>
  </si>
  <si>
    <t>Leitungstrasse groesser Durchmesser 50 cm</t>
  </si>
  <si>
    <t>Fahrbahn</t>
  </si>
  <si>
    <t>vom Einzelfall abhängig, Ansatz: 20,00 % Bodenfunktionsverlust auf den späteren Freiflächen, die nicht während der Bauphase abgezäunt werden</t>
  </si>
  <si>
    <t>vom Einzelfall abhängig, Ansatz: 1,00 % Bodenfunktionsverlust auf den späteren Freiflächen, die nicht während der Bauphase abgezäunt werden</t>
  </si>
  <si>
    <t>vom Einzelfall abhängig, Ansatz: 4,00 % Bodenfunktionsverlust auf den späteren Freiflächen, die nicht während der Bauphase abgezäunt werden</t>
  </si>
  <si>
    <t>Maßnahmen-schlüssel</t>
  </si>
  <si>
    <t>M01</t>
  </si>
  <si>
    <t>M02</t>
  </si>
  <si>
    <t>M03</t>
  </si>
  <si>
    <t>M04</t>
  </si>
  <si>
    <t>M05</t>
  </si>
  <si>
    <t>M06</t>
  </si>
  <si>
    <t>M07</t>
  </si>
  <si>
    <t>M08</t>
  </si>
  <si>
    <t>M09</t>
  </si>
  <si>
    <t>M10</t>
  </si>
  <si>
    <t>M11</t>
  </si>
  <si>
    <t>M12</t>
  </si>
  <si>
    <t>KEINE</t>
  </si>
  <si>
    <t>-AUSWAHL-</t>
  </si>
  <si>
    <t>Sonstige versickerungsfähiger Beläge</t>
  </si>
  <si>
    <t>Überdeckung_baulicher_Anlagen_im_Boden</t>
  </si>
  <si>
    <t xml:space="preserve">Minderungsmaßnahme
</t>
  </si>
  <si>
    <r>
      <t>Maßnahmen-schlüssel (</t>
    </r>
    <r>
      <rPr>
        <b/>
        <sz val="11"/>
        <color theme="0"/>
        <rFont val="Arial"/>
        <family val="2"/>
      </rPr>
      <t>Auswahlfeld</t>
    </r>
    <r>
      <rPr>
        <sz val="11"/>
        <color theme="0"/>
        <rFont val="Arial"/>
        <family val="2"/>
      </rPr>
      <t>)</t>
    </r>
  </si>
  <si>
    <r>
      <t>Fachbedeutung Eingriff (</t>
    </r>
    <r>
      <rPr>
        <b/>
        <sz val="11"/>
        <color theme="0"/>
        <rFont val="Arial"/>
        <family val="2"/>
      </rPr>
      <t>Auswahlfeld</t>
    </r>
    <r>
      <rPr>
        <sz val="11"/>
        <color theme="0"/>
        <rFont val="Arial"/>
        <family val="2"/>
      </rPr>
      <t>)</t>
    </r>
  </si>
  <si>
    <t>In WS-Abzug übernommen?</t>
  </si>
  <si>
    <r>
      <t>Bemerkungen
(</t>
    </r>
    <r>
      <rPr>
        <b/>
        <sz val="11"/>
        <color theme="0"/>
        <rFont val="Arial"/>
        <family val="2"/>
      </rPr>
      <t>Freitextfeld</t>
    </r>
    <r>
      <rPr>
        <sz val="11"/>
        <color theme="0"/>
        <rFont val="Arial"/>
        <family val="2"/>
      </rPr>
      <t>)</t>
    </r>
  </si>
  <si>
    <t>In der Spalte B3 bis B500 können die Fachbedeutung Eingriff (Okstra Schlüssel) aus der technischen Planung eingefügt werden. Durch diesen Schritt werden alle enthaltenen Schlüssel im Tabellenblatt "Bewertung_Eingriffe" angezeigt:</t>
  </si>
  <si>
    <t>Eingriff in Planung</t>
  </si>
  <si>
    <t>GIS Import</t>
  </si>
  <si>
    <t>Minderung der Verschlechterung der FK bis 20,0%, abhängig von der Versickerungsfähigkeit</t>
  </si>
  <si>
    <t>WS-Gewinn Mittelwert  [%]</t>
  </si>
  <si>
    <t>WS-Verlust Mittelwert [%]</t>
  </si>
  <si>
    <t>GIS Export - Bewertung Eingriffe</t>
  </si>
  <si>
    <t xml:space="preserve">Fachbedeutung_Eingriff </t>
  </si>
  <si>
    <t>Boden_Eingriffsnummer</t>
  </si>
  <si>
    <t>Boden Eingriffsnummer</t>
  </si>
  <si>
    <t>Gesamtbewertung_Eingriff</t>
  </si>
  <si>
    <t>GIS Export - Bewertung Eingriff mit Zeilenzuordnung</t>
  </si>
  <si>
    <t>Wiederverwendung des Bodenmaterials am Eingriffsort</t>
  </si>
  <si>
    <t>WS-Gewinn in Abhängigkeit von Bodenart und Auftragsmächtigkeit zur Herstellung des durchwurzelbaren Bodenraums, z.B. bei 35cm Auftrag mit Bodenart Ut3 (mittel toniger Schluff mit 25 Vol.-% nFK und 37 Vol.-% FK): +86mm FK (+1 WS) nicht kombinierbar mit Maßnahme Herstellung einer durchwurzelbaren Bodenschicht.</t>
  </si>
  <si>
    <t>Intensivbegrünung bzw. extensive Dachbegrünung (mehrschichtig); WS-Gewinn in Abhängigkeit von Boden-/ Substratart und Auftragsmächtigkeit zur Herstellung des durchwurzelbaren Bodenraums, z.B. 20 cm Substrat/Feinboden und 40 Vol.-% Wasserspeicherfähigkeit</t>
  </si>
  <si>
    <t>WS-Gewinnung nur gering, da Maßnahme zugleich durch die Anlage z. B. der Versickerungsmulden einen Eingriff in das Schutzgut Boden darstellt</t>
  </si>
  <si>
    <t>Verringerung der bauzeitlichen Beeinträchtigung der Bodenfunktionen auf 15 %.</t>
  </si>
  <si>
    <t>Abgrabung kompletter Wurzelraum (ca. 60–200 cm)</t>
  </si>
  <si>
    <t>Hierbei werden technische Vorgaben berücksichtigt, die bereits von Hessen Mobil eingehalten werden und sich positiv auf den Bodenschutz auswirken. Nicht kombinierbar mit M10.</t>
  </si>
  <si>
    <t>WS-Gewinn
BEP
[%]</t>
  </si>
  <si>
    <t>BEP
[%]</t>
  </si>
  <si>
    <t>Minderung [%]</t>
  </si>
  <si>
    <t>Bodenwasserhaushaltsveränderungen (temp.)</t>
  </si>
  <si>
    <t>Bodenwasserhaushalts-
veränderungen (dauerh.)</t>
  </si>
  <si>
    <t>Bodenwasserhaushalts-veränderungen (temp. org.)</t>
  </si>
  <si>
    <t>Bodenwasserhaushalts-veränderungen (dauerh. org.)</t>
  </si>
  <si>
    <t>Abgrabung/ Bodenabtrag bis 200 cm</t>
  </si>
  <si>
    <t>Abgrabung/ Bodenabtrag bis 60 cm</t>
  </si>
  <si>
    <t>Abgrabung/ Bodenabtrag bis 30 cm</t>
  </si>
  <si>
    <t>Abgrabung/ Bodenabtrag bis Ggs.</t>
  </si>
  <si>
    <t>Keinen Eingriff in das Schutzgut Boden</t>
  </si>
  <si>
    <t>Ein- und Ablagerung von Material unterhalb/ ohne eine/r durchwurzelbaren
Bodenschicht</t>
  </si>
  <si>
    <t>Eingriff
WS-Verlust
[%]</t>
  </si>
  <si>
    <r>
      <rPr>
        <b/>
        <sz val="14"/>
        <color theme="1"/>
        <rFont val="Arial"/>
        <family val="2"/>
      </rPr>
      <t xml:space="preserve">
Leitfaden Bodenbewertung für Straßenbauvorhaben in Hessen
Hinweise zur Erstellung eines Bodengutachtens gemäß den Anforderungen der Hessischen Kompensationsverordnung
Anhang V - Eingriffsbewertung</t>
    </r>
    <r>
      <rPr>
        <sz val="11"/>
        <color theme="1"/>
        <rFont val="Arial"/>
        <family val="2"/>
      </rPr>
      <t xml:space="preserve">
</t>
    </r>
  </si>
  <si>
    <t>dauerhafte Absenkung bei Böden mit hoher organischer Substanz (&gt;15 % organische Substanz, z. B. anmoorige Böden, Moore)</t>
  </si>
  <si>
    <t>Bemerkung/Ausführung Maßnahme etc.</t>
  </si>
  <si>
    <t>Naturschutz
ja/nein</t>
  </si>
  <si>
    <t>Erosionsschutz
ja/nein</t>
  </si>
  <si>
    <t>Klimafunktion
ja/nein</t>
  </si>
  <si>
    <t>Archivfunktion
ja/nein</t>
  </si>
  <si>
    <t>bei den meisten Autoren Minderungsmaßnahme bei Neubauten, Ausgleichsmaßnahme nur auf Altbauten</t>
  </si>
  <si>
    <t>ja</t>
  </si>
  <si>
    <t>nein</t>
  </si>
  <si>
    <t>Bewertung der Wertstufengewinne standort- und ausführungsbezogen</t>
  </si>
  <si>
    <t>ermöglicht die fachgerechte Durchführung der bauzeitlichen Minderungsmaßnahmen (vgl. ID 92 bis ID 99)</t>
  </si>
  <si>
    <t>standort- und qualitätsgerecht nach DIN 18915, DIN 19731</t>
  </si>
  <si>
    <t xml:space="preserve">Vermeidung von Bodenerosion an anderer Stelle, Flächenbezug schwierig, da die Maßnahme selbst wenig Fläche einnimmt, die Auswirkung der Maßnahme sich aber auf eine deutlich größere Fläche bezieht </t>
  </si>
  <si>
    <t>z. B. ehemalige militärische Anlagen (Voraussetzung: unverhältnismäßig hohe Kosten für eine Beseitigung) bei den meisten Autoren Minderungsmaßnahme</t>
  </si>
  <si>
    <t>Verringerung der bauzeitlichen Beeinträchtigung der Bodenfunktionen auf 10 %. Nicht kombinierbar mit M12.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</si>
</sst>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amily val="2"/>
    </font>
    <font>
      <sz val="10"/>
      <name val="Arial"/>
      <family val="2"/>
    </font>
    <font>
      <sz val="10"/>
      <color theme="1"/>
      <name val="Arial"/>
      <family val="2"/>
    </font>
    <font>
      <sz val="11"/>
      <color theme="1"/>
      <name val="Arial"/>
      <family val="2"/>
    </font>
    <font>
      <b/>
      <sz val="11"/>
      <color theme="1"/>
      <name val="Arial"/>
      <family val="2"/>
    </font>
    <font>
      <sz val="11"/>
      <color theme="0"/>
      <name val="Arial"/>
      <family val="2"/>
    </font>
    <font>
      <sz val="11"/>
      <color theme="1"/>
      <name val="Calibri"/>
      <family val="2"/>
      <scheme val="minor"/>
    </font>
    <font>
      <b/>
      <sz val="12"/>
      <color theme="1"/>
      <name val="Arial"/>
      <family val="2"/>
    </font>
    <font>
      <sz val="14"/>
      <color theme="1"/>
      <name val="Arial"/>
      <family val="2"/>
    </font>
    <font>
      <b/>
      <sz val="11"/>
      <name val="Arial"/>
      <family val="2"/>
    </font>
    <font>
      <b/>
      <sz val="14"/>
      <color theme="1"/>
      <name val="Arial"/>
      <family val="2"/>
    </font>
    <font>
      <b/>
      <sz val="10"/>
      <name val="Arial"/>
      <family val="2"/>
    </font>
    <font>
      <b/>
      <sz val="10"/>
      <color theme="1"/>
      <name val="Arial"/>
      <family val="2"/>
    </font>
    <font>
      <b/>
      <sz val="11"/>
      <color theme="0"/>
      <name val="Arial"/>
      <family val="2"/>
    </font>
    <font>
      <b/>
      <sz val="20"/>
      <color theme="1"/>
      <name val="Arial"/>
      <family val="2"/>
    </font>
  </fonts>
  <fills count="14">
    <fill>
      <patternFill patternType="none"/>
    </fill>
    <fill>
      <patternFill patternType="gray125"/>
    </fill>
    <fill>
      <patternFill patternType="solid">
        <fgColor rgb="FF0070C0"/>
        <bgColor indexed="64"/>
      </patternFill>
    </fill>
    <fill>
      <patternFill patternType="solid">
        <fgColor theme="5" tint="0.39997558519241921"/>
        <bgColor indexed="64"/>
      </patternFill>
    </fill>
    <fill>
      <patternFill patternType="solid">
        <fgColor theme="5" tint="0.399945066682943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medium">
        <color auto="1"/>
      </left>
      <right/>
      <top style="medium">
        <color auto="1"/>
      </top>
      <bottom style="medium">
        <color auto="1"/>
      </bottom>
      <diagonal/>
    </border>
    <border>
      <left style="thin">
        <color theme="0"/>
      </left>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medium">
        <color auto="1"/>
      </bottom>
      <diagonal/>
    </border>
    <border>
      <left style="medium">
        <color auto="1"/>
      </left>
      <right style="medium">
        <color theme="0"/>
      </right>
      <top style="medium">
        <color auto="1"/>
      </top>
      <bottom style="medium">
        <color auto="1"/>
      </bottom>
      <diagonal/>
    </border>
    <border>
      <left style="medium">
        <color theme="0"/>
      </left>
      <right style="medium">
        <color theme="0"/>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medium">
        <color indexed="64"/>
      </bottom>
      <diagonal/>
    </border>
    <border>
      <left style="thin">
        <color auto="1"/>
      </left>
      <right style="thin">
        <color auto="1"/>
      </right>
      <top/>
      <bottom style="medium">
        <color auto="1"/>
      </bottom>
      <diagonal/>
    </border>
    <border>
      <left style="medium">
        <color auto="1"/>
      </left>
      <right style="medium">
        <color auto="1"/>
      </right>
      <top/>
      <bottom/>
      <diagonal/>
    </border>
    <border>
      <left/>
      <right style="thin">
        <color theme="0"/>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theme="0"/>
      </right>
      <top/>
      <bottom style="medium">
        <color auto="1"/>
      </bottom>
      <diagonal/>
    </border>
    <border>
      <left style="thin">
        <color theme="0"/>
      </left>
      <right style="thin">
        <color theme="0"/>
      </right>
      <top/>
      <bottom style="medium">
        <color auto="1"/>
      </bottom>
      <diagonal/>
    </border>
    <border>
      <left style="thin">
        <color auto="1"/>
      </left>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theme="2" tint="-9.9948118533890809E-2"/>
      </right>
      <top style="thin">
        <color auto="1"/>
      </top>
      <bottom style="thin">
        <color auto="1"/>
      </bottom>
      <diagonal/>
    </border>
    <border>
      <left style="thin">
        <color theme="2" tint="-9.9948118533890809E-2"/>
      </left>
      <right style="thin">
        <color theme="2" tint="-9.9948118533890809E-2"/>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theme="0"/>
      </left>
      <right/>
      <top style="medium">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thin">
        <color theme="0"/>
      </left>
      <right/>
      <top/>
      <bottom style="medium">
        <color auto="1"/>
      </bottom>
      <diagonal/>
    </border>
    <border>
      <left/>
      <right style="thin">
        <color theme="0"/>
      </right>
      <top/>
      <bottom style="medium">
        <color auto="1"/>
      </bottom>
      <diagonal/>
    </border>
    <border>
      <left style="thin">
        <color theme="0"/>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4">
    <xf numFmtId="0" fontId="0" fillId="0" borderId="0"/>
    <xf numFmtId="0" fontId="3" fillId="0" borderId="0"/>
    <xf numFmtId="0" fontId="6" fillId="0" borderId="0"/>
    <xf numFmtId="9" fontId="3" fillId="0" borderId="0" applyFont="0" applyFill="0" applyBorder="0" applyAlignment="0" applyProtection="0"/>
  </cellStyleXfs>
  <cellXfs count="242">
    <xf numFmtId="0" fontId="0" fillId="0" borderId="0" xfId="0"/>
    <xf numFmtId="0" fontId="6" fillId="0" borderId="0" xfId="1" applyFont="1"/>
    <xf numFmtId="0" fontId="6" fillId="0" borderId="0" xfId="1" applyFont="1" applyAlignment="1">
      <alignment horizontal="center"/>
    </xf>
    <xf numFmtId="0" fontId="6" fillId="0" borderId="0" xfId="1" applyFont="1" applyAlignment="1">
      <alignment horizontal="center" vertical="center"/>
    </xf>
    <xf numFmtId="0" fontId="6" fillId="0" borderId="0" xfId="1" applyFont="1" applyAlignment="1">
      <alignment vertical="center"/>
    </xf>
    <xf numFmtId="0" fontId="6" fillId="0" borderId="0" xfId="1" applyFont="1" applyAlignment="1">
      <alignment horizontal="left" vertical="top"/>
    </xf>
    <xf numFmtId="49" fontId="6" fillId="0" borderId="0" xfId="1" applyNumberFormat="1" applyFont="1" applyAlignment="1">
      <alignment horizontal="left" vertical="top" wrapText="1"/>
    </xf>
    <xf numFmtId="49" fontId="6" fillId="0" borderId="0" xfId="1" applyNumberFormat="1" applyFont="1"/>
    <xf numFmtId="0" fontId="2" fillId="0" borderId="0" xfId="0" applyFont="1" applyAlignment="1">
      <alignment horizontal="left" vertical="top" wrapText="1"/>
    </xf>
    <xf numFmtId="0" fontId="0" fillId="0" borderId="0" xfId="0" applyAlignment="1">
      <alignment wrapText="1"/>
    </xf>
    <xf numFmtId="49" fontId="5" fillId="2" borderId="17" xfId="1" applyNumberFormat="1" applyFont="1" applyFill="1" applyBorder="1" applyAlignment="1">
      <alignment horizontal="center" vertical="center" wrapText="1"/>
    </xf>
    <xf numFmtId="0" fontId="0" fillId="0" borderId="0" xfId="0" applyFill="1"/>
    <xf numFmtId="49" fontId="5" fillId="2" borderId="21" xfId="1" applyNumberFormat="1" applyFont="1" applyFill="1" applyBorder="1" applyAlignment="1">
      <alignment horizontal="center" vertical="center" wrapText="1"/>
    </xf>
    <xf numFmtId="49" fontId="5" fillId="2" borderId="22" xfId="1" applyNumberFormat="1" applyFont="1" applyFill="1" applyBorder="1" applyAlignment="1">
      <alignment horizontal="center" vertical="center" wrapText="1"/>
    </xf>
    <xf numFmtId="49" fontId="2" fillId="0" borderId="26" xfId="1" applyNumberFormat="1" applyFont="1" applyBorder="1" applyAlignment="1">
      <alignment horizontal="left" vertical="top"/>
    </xf>
    <xf numFmtId="0" fontId="9" fillId="5" borderId="31" xfId="0" applyFont="1" applyFill="1" applyBorder="1" applyAlignment="1">
      <alignment horizontal="center" vertical="center" wrapText="1"/>
    </xf>
    <xf numFmtId="49" fontId="0" fillId="0" borderId="0" xfId="0" applyNumberFormat="1"/>
    <xf numFmtId="2" fontId="2" fillId="0" borderId="23"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29" xfId="0" applyNumberFormat="1" applyFont="1" applyBorder="1" applyAlignment="1">
      <alignment horizontal="center" vertical="center" wrapText="1"/>
    </xf>
    <xf numFmtId="2" fontId="2" fillId="0" borderId="23" xfId="1" applyNumberFormat="1" applyFont="1" applyBorder="1" applyAlignment="1">
      <alignment horizontal="center" vertical="center"/>
    </xf>
    <xf numFmtId="2" fontId="2" fillId="0" borderId="13" xfId="1" applyNumberFormat="1" applyFont="1" applyBorder="1" applyAlignment="1">
      <alignment horizontal="center" vertical="center"/>
    </xf>
    <xf numFmtId="0" fontId="2" fillId="0" borderId="33" xfId="1" applyFont="1" applyFill="1" applyBorder="1" applyAlignment="1">
      <alignment horizontal="left" vertical="top" wrapText="1"/>
    </xf>
    <xf numFmtId="2" fontId="2" fillId="0" borderId="33" xfId="1" applyNumberFormat="1" applyFont="1" applyBorder="1" applyAlignment="1">
      <alignment horizontal="center" vertical="center"/>
    </xf>
    <xf numFmtId="2" fontId="4" fillId="3" borderId="33" xfId="1" applyNumberFormat="1" applyFont="1" applyFill="1" applyBorder="1" applyAlignment="1">
      <alignment horizontal="center" vertical="center"/>
    </xf>
    <xf numFmtId="49" fontId="0" fillId="0" borderId="1" xfId="0" applyNumberFormat="1" applyFont="1" applyBorder="1" applyAlignment="1">
      <alignment horizontal="left"/>
    </xf>
    <xf numFmtId="0" fontId="0" fillId="0" borderId="0" xfId="0" applyAlignment="1">
      <alignment horizontal="left" vertical="top" wrapText="1"/>
    </xf>
    <xf numFmtId="0" fontId="0" fillId="0" borderId="12" xfId="0" applyBorder="1" applyAlignment="1"/>
    <xf numFmtId="49" fontId="0" fillId="0" borderId="0" xfId="0" applyNumberFormat="1" applyBorder="1"/>
    <xf numFmtId="0" fontId="0" fillId="0" borderId="0" xfId="0" applyBorder="1"/>
    <xf numFmtId="0" fontId="5" fillId="2" borderId="15" xfId="1" applyNumberFormat="1" applyFont="1" applyFill="1" applyBorder="1" applyAlignment="1">
      <alignment horizontal="center" vertical="center" wrapText="1"/>
    </xf>
    <xf numFmtId="0" fontId="5" fillId="2" borderId="14" xfId="1" applyNumberFormat="1" applyFont="1" applyFill="1" applyBorder="1" applyAlignment="1">
      <alignment horizontal="center" vertical="center" wrapText="1"/>
    </xf>
    <xf numFmtId="0" fontId="5" fillId="2" borderId="35" xfId="1" applyNumberFormat="1" applyFont="1" applyFill="1" applyBorder="1" applyAlignment="1">
      <alignment horizontal="center" vertical="center" wrapText="1"/>
    </xf>
    <xf numFmtId="0" fontId="0" fillId="0" borderId="0" xfId="0" applyAlignment="1">
      <alignment horizontal="center" vertical="center"/>
    </xf>
    <xf numFmtId="49" fontId="5" fillId="2" borderId="37" xfId="1" applyNumberFormat="1" applyFont="1" applyFill="1" applyBorder="1" applyAlignment="1">
      <alignment horizontal="center" vertical="center" wrapText="1"/>
    </xf>
    <xf numFmtId="49" fontId="5" fillId="2" borderId="38" xfId="1" applyNumberFormat="1" applyFont="1" applyFill="1" applyBorder="1" applyAlignment="1">
      <alignment horizontal="center" vertical="center" wrapText="1"/>
    </xf>
    <xf numFmtId="49" fontId="5" fillId="2" borderId="24" xfId="1" applyNumberFormat="1" applyFont="1" applyFill="1" applyBorder="1" applyAlignment="1">
      <alignment horizontal="center" vertical="center" wrapText="1"/>
    </xf>
    <xf numFmtId="0" fontId="0" fillId="0" borderId="25" xfId="0" applyBorder="1" applyAlignment="1">
      <alignment horizontal="center" vertical="center"/>
    </xf>
    <xf numFmtId="0" fontId="2" fillId="0" borderId="13" xfId="0" applyNumberFormat="1" applyFont="1" applyFill="1" applyBorder="1" applyAlignment="1" applyProtection="1">
      <alignment horizontal="left" vertical="top" wrapText="1"/>
    </xf>
    <xf numFmtId="0" fontId="2" fillId="0" borderId="29" xfId="0" applyNumberFormat="1" applyFont="1" applyFill="1" applyBorder="1" applyAlignment="1" applyProtection="1">
      <alignment horizontal="left" vertical="top" wrapText="1"/>
    </xf>
    <xf numFmtId="0" fontId="2" fillId="0" borderId="46" xfId="0" applyNumberFormat="1" applyFont="1" applyFill="1" applyBorder="1" applyAlignment="1" applyProtection="1">
      <alignment horizontal="left" vertical="top" wrapText="1"/>
    </xf>
    <xf numFmtId="0" fontId="12" fillId="3" borderId="3" xfId="0" applyFont="1" applyFill="1" applyBorder="1" applyAlignment="1">
      <alignment horizontal="right" vertical="top"/>
    </xf>
    <xf numFmtId="0" fontId="0" fillId="0" borderId="10" xfId="0" applyNumberFormat="1" applyBorder="1" applyAlignment="1">
      <alignment horizontal="center" vertical="center"/>
    </xf>
    <xf numFmtId="0" fontId="4" fillId="8" borderId="16" xfId="0" applyNumberFormat="1" applyFont="1" applyFill="1" applyBorder="1" applyAlignment="1">
      <alignment horizontal="center" vertical="center"/>
    </xf>
    <xf numFmtId="0" fontId="11" fillId="7" borderId="44" xfId="0" applyNumberFormat="1" applyFont="1" applyFill="1" applyBorder="1" applyAlignment="1" applyProtection="1">
      <alignment horizontal="center" vertical="center" wrapText="1"/>
      <protection locked="0"/>
    </xf>
    <xf numFmtId="0" fontId="11" fillId="5" borderId="45" xfId="0" applyNumberFormat="1" applyFont="1" applyFill="1" applyBorder="1" applyAlignment="1">
      <alignment horizontal="center" vertical="center" wrapText="1"/>
    </xf>
    <xf numFmtId="2" fontId="11" fillId="5" borderId="4" xfId="0" applyNumberFormat="1" applyFont="1" applyFill="1" applyBorder="1" applyAlignment="1">
      <alignment horizontal="center" vertical="center" wrapText="1"/>
    </xf>
    <xf numFmtId="0" fontId="4" fillId="0" borderId="7" xfId="0" applyNumberFormat="1" applyFont="1" applyBorder="1" applyAlignment="1">
      <alignment horizontal="center" vertical="center"/>
    </xf>
    <xf numFmtId="0" fontId="11" fillId="0" borderId="0"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0" fillId="0" borderId="7" xfId="0" applyNumberFormat="1" applyBorder="1" applyAlignment="1">
      <alignment horizontal="center" vertical="center"/>
    </xf>
    <xf numFmtId="0" fontId="0" fillId="0" borderId="9" xfId="0" applyNumberFormat="1" applyBorder="1" applyAlignment="1">
      <alignment horizontal="center" vertical="center"/>
    </xf>
    <xf numFmtId="2" fontId="11" fillId="0" borderId="11" xfId="0" applyNumberFormat="1" applyFont="1" applyFill="1" applyBorder="1" applyAlignment="1">
      <alignment horizontal="center" vertical="center" wrapText="1"/>
    </xf>
    <xf numFmtId="0" fontId="0" fillId="0" borderId="0" xfId="0" applyNumberFormat="1" applyBorder="1" applyAlignment="1">
      <alignment horizontal="left" vertical="center"/>
    </xf>
    <xf numFmtId="0" fontId="0" fillId="0" borderId="0" xfId="0" applyNumberFormat="1" applyBorder="1" applyAlignment="1">
      <alignment horizontal="center" vertical="center"/>
    </xf>
    <xf numFmtId="0" fontId="0" fillId="0" borderId="0" xfId="0" applyNumberFormat="1" applyAlignment="1">
      <alignment horizontal="center" vertical="center"/>
    </xf>
    <xf numFmtId="0" fontId="0" fillId="0" borderId="1" xfId="0" applyBorder="1" applyAlignment="1">
      <alignment horizontal="center" vertical="center"/>
    </xf>
    <xf numFmtId="2" fontId="2" fillId="0" borderId="24" xfId="0" applyNumberFormat="1" applyFont="1" applyBorder="1" applyAlignment="1" applyProtection="1">
      <alignment horizontal="center" vertical="center"/>
    </xf>
    <xf numFmtId="2" fontId="2" fillId="0" borderId="25" xfId="0" applyNumberFormat="1" applyFont="1" applyBorder="1" applyAlignment="1" applyProtection="1">
      <alignment horizontal="center" vertical="center"/>
    </xf>
    <xf numFmtId="2" fontId="2" fillId="0" borderId="30" xfId="0" applyNumberFormat="1" applyFont="1" applyBorder="1" applyAlignment="1" applyProtection="1">
      <alignment horizontal="center" vertical="center"/>
    </xf>
    <xf numFmtId="2" fontId="12" fillId="0" borderId="5"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2" fontId="12" fillId="0" borderId="11" xfId="0" applyNumberFormat="1" applyFont="1" applyFill="1" applyBorder="1" applyAlignment="1">
      <alignment horizontal="center" vertical="center"/>
    </xf>
    <xf numFmtId="0" fontId="11" fillId="3" borderId="16" xfId="0" applyNumberFormat="1" applyFont="1" applyFill="1" applyBorder="1" applyAlignment="1">
      <alignment horizontal="left" vertical="center"/>
    </xf>
    <xf numFmtId="0" fontId="11" fillId="7" borderId="36" xfId="0" applyNumberFormat="1" applyFont="1" applyFill="1" applyBorder="1" applyAlignment="1" applyProtection="1">
      <alignment horizontal="left" vertical="center"/>
      <protection locked="0"/>
    </xf>
    <xf numFmtId="0" fontId="11" fillId="7" borderId="27" xfId="0" applyNumberFormat="1" applyFont="1" applyFill="1" applyBorder="1" applyAlignment="1" applyProtection="1">
      <alignment horizontal="left" vertical="center"/>
      <protection locked="0"/>
    </xf>
    <xf numFmtId="0" fontId="11" fillId="7" borderId="28" xfId="0" applyNumberFormat="1" applyFont="1" applyFill="1" applyBorder="1" applyAlignment="1" applyProtection="1">
      <alignment horizontal="left" vertical="center"/>
      <protection locked="0"/>
    </xf>
    <xf numFmtId="2" fontId="2" fillId="10" borderId="13" xfId="1" applyNumberFormat="1" applyFont="1" applyFill="1" applyBorder="1" applyAlignment="1">
      <alignment horizontal="center" vertical="center"/>
    </xf>
    <xf numFmtId="49" fontId="0" fillId="11" borderId="2" xfId="0" applyNumberFormat="1" applyFill="1" applyBorder="1" applyAlignment="1">
      <alignment vertical="top" wrapText="1"/>
    </xf>
    <xf numFmtId="0" fontId="0" fillId="0" borderId="0" xfId="0" applyBorder="1" applyAlignment="1"/>
    <xf numFmtId="49" fontId="5" fillId="2" borderId="1" xfId="1" applyNumberFormat="1" applyFont="1" applyFill="1" applyBorder="1" applyAlignment="1">
      <alignment horizontal="center" vertical="center" wrapText="1"/>
    </xf>
    <xf numFmtId="49" fontId="0" fillId="0" borderId="12" xfId="0" applyNumberFormat="1" applyBorder="1"/>
    <xf numFmtId="0" fontId="0" fillId="0" borderId="0" xfId="0" applyNumberFormat="1" applyFont="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6"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9" xfId="0" applyNumberFormat="1" applyFont="1" applyBorder="1" applyAlignment="1">
      <alignment horizontal="center" vertical="center"/>
    </xf>
    <xf numFmtId="0" fontId="0" fillId="0" borderId="10" xfId="0" applyNumberFormat="1"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0" fontId="14" fillId="9" borderId="3" xfId="0" applyNumberFormat="1" applyFont="1" applyFill="1" applyBorder="1" applyAlignment="1">
      <alignment horizontal="center" vertical="center"/>
    </xf>
    <xf numFmtId="0" fontId="14" fillId="9" borderId="16" xfId="0" applyNumberFormat="1" applyFont="1" applyFill="1" applyBorder="1" applyAlignment="1">
      <alignment horizontal="left" vertical="center"/>
    </xf>
    <xf numFmtId="0" fontId="14" fillId="11" borderId="2" xfId="0" applyFont="1" applyFill="1" applyBorder="1" applyAlignment="1">
      <alignment horizontal="left" vertical="center" wrapText="1"/>
    </xf>
    <xf numFmtId="49" fontId="0" fillId="0" borderId="34" xfId="0" applyNumberFormat="1" applyBorder="1" applyProtection="1">
      <protection locked="0"/>
    </xf>
    <xf numFmtId="49" fontId="0" fillId="0" borderId="34" xfId="0" applyNumberFormat="1" applyBorder="1" applyAlignment="1" applyProtection="1">
      <alignment horizontal="left"/>
      <protection locked="0"/>
    </xf>
    <xf numFmtId="0" fontId="5" fillId="0" borderId="0" xfId="0" applyFont="1"/>
    <xf numFmtId="0" fontId="5" fillId="0" borderId="1" xfId="0" applyFont="1" applyBorder="1"/>
    <xf numFmtId="0" fontId="0" fillId="0" borderId="12"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4" fillId="9" borderId="51" xfId="0" applyNumberFormat="1" applyFont="1" applyFill="1" applyBorder="1" applyAlignment="1">
      <alignment horizontal="center" vertical="center" wrapText="1"/>
    </xf>
    <xf numFmtId="0" fontId="4" fillId="9" borderId="45" xfId="0" applyNumberFormat="1" applyFont="1" applyFill="1" applyBorder="1" applyAlignment="1">
      <alignment horizontal="center" vertical="center" wrapText="1"/>
    </xf>
    <xf numFmtId="49" fontId="4" fillId="9" borderId="45" xfId="0" applyNumberFormat="1" applyFont="1" applyFill="1" applyBorder="1" applyAlignment="1">
      <alignment horizontal="center" vertical="center" wrapText="1"/>
    </xf>
    <xf numFmtId="10" fontId="0" fillId="0" borderId="5" xfId="3" applyNumberFormat="1" applyFont="1" applyBorder="1" applyAlignment="1">
      <alignment horizontal="center" vertical="center"/>
    </xf>
    <xf numFmtId="10" fontId="0" fillId="0" borderId="1" xfId="3" applyNumberFormat="1" applyFont="1" applyBorder="1" applyAlignment="1">
      <alignment horizontal="center" vertical="center"/>
    </xf>
    <xf numFmtId="10" fontId="0" fillId="0" borderId="11" xfId="3" applyNumberFormat="1" applyFont="1" applyBorder="1" applyAlignment="1">
      <alignment horizontal="center" vertical="center"/>
    </xf>
    <xf numFmtId="2" fontId="2" fillId="0" borderId="52" xfId="1" applyNumberFormat="1" applyFont="1" applyBorder="1" applyAlignment="1">
      <alignment horizontal="center" vertical="center"/>
    </xf>
    <xf numFmtId="2" fontId="2" fillId="0" borderId="40" xfId="1" applyNumberFormat="1" applyFont="1" applyBorder="1" applyAlignment="1">
      <alignment horizontal="center" vertical="center"/>
    </xf>
    <xf numFmtId="2" fontId="2" fillId="10" borderId="40" xfId="1" applyNumberFormat="1" applyFont="1" applyFill="1" applyBorder="1" applyAlignment="1">
      <alignment horizontal="center" vertical="center"/>
    </xf>
    <xf numFmtId="2" fontId="2" fillId="0" borderId="39" xfId="1" applyNumberFormat="1" applyFont="1" applyBorder="1" applyAlignment="1">
      <alignment horizontal="center" vertical="center"/>
    </xf>
    <xf numFmtId="0" fontId="9" fillId="4" borderId="43" xfId="0" applyFont="1" applyFill="1" applyBorder="1" applyAlignment="1">
      <alignment horizontal="center" vertical="center" wrapText="1"/>
    </xf>
    <xf numFmtId="2" fontId="4" fillId="3" borderId="53" xfId="1" applyNumberFormat="1" applyFont="1" applyFill="1" applyBorder="1" applyAlignment="1">
      <alignment horizontal="center" vertical="center"/>
    </xf>
    <xf numFmtId="2" fontId="4" fillId="3" borderId="54" xfId="1" applyNumberFormat="1" applyFont="1" applyFill="1" applyBorder="1" applyAlignment="1">
      <alignment horizontal="center" vertical="center"/>
    </xf>
    <xf numFmtId="2" fontId="2" fillId="12" borderId="13" xfId="0" applyNumberFormat="1" applyFont="1" applyFill="1" applyBorder="1" applyAlignment="1">
      <alignment horizontal="center" vertical="center" wrapText="1"/>
    </xf>
    <xf numFmtId="49" fontId="5" fillId="2" borderId="55" xfId="1" applyNumberFormat="1" applyFont="1" applyFill="1" applyBorder="1" applyAlignment="1">
      <alignment horizontal="center" vertical="center" wrapText="1"/>
    </xf>
    <xf numFmtId="2" fontId="2" fillId="0" borderId="52" xfId="0" applyNumberFormat="1" applyFont="1" applyBorder="1" applyAlignment="1">
      <alignment horizontal="center" vertical="center" wrapText="1"/>
    </xf>
    <xf numFmtId="2" fontId="2" fillId="12" borderId="40" xfId="0" applyNumberFormat="1" applyFont="1" applyFill="1" applyBorder="1" applyAlignment="1">
      <alignment horizontal="center" vertical="center" wrapText="1"/>
    </xf>
    <xf numFmtId="2" fontId="2" fillId="0" borderId="40" xfId="0" applyNumberFormat="1" applyFont="1" applyBorder="1" applyAlignment="1">
      <alignment horizontal="center" vertical="center" wrapText="1"/>
    </xf>
    <xf numFmtId="2" fontId="2" fillId="0" borderId="41" xfId="0" applyNumberFormat="1" applyFont="1" applyBorder="1" applyAlignment="1">
      <alignment horizontal="center" vertical="center" wrapText="1"/>
    </xf>
    <xf numFmtId="0" fontId="9" fillId="5" borderId="49" xfId="0" applyFont="1" applyFill="1" applyBorder="1" applyAlignment="1">
      <alignment horizontal="center" vertical="center" wrapText="1"/>
    </xf>
    <xf numFmtId="2" fontId="11" fillId="5" borderId="54" xfId="1" applyNumberFormat="1" applyFont="1" applyFill="1" applyBorder="1" applyAlignment="1">
      <alignment horizontal="center" vertical="center"/>
    </xf>
    <xf numFmtId="2" fontId="11" fillId="5" borderId="50" xfId="1" applyNumberFormat="1" applyFont="1"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lignment horizontal="center" vertical="center"/>
    </xf>
    <xf numFmtId="0" fontId="0" fillId="0" borderId="0" xfId="0" applyBorder="1" applyAlignment="1">
      <alignment horizontal="center" vertical="center"/>
    </xf>
    <xf numFmtId="2" fontId="2" fillId="0" borderId="29" xfId="1" applyNumberFormat="1" applyFont="1" applyBorder="1" applyAlignment="1">
      <alignment horizontal="center" vertical="center"/>
    </xf>
    <xf numFmtId="2" fontId="4" fillId="3" borderId="50" xfId="1" applyNumberFormat="1" applyFont="1" applyFill="1" applyBorder="1" applyAlignment="1">
      <alignment horizontal="center" vertical="center"/>
    </xf>
    <xf numFmtId="2" fontId="12" fillId="3" borderId="39" xfId="0" applyNumberFormat="1" applyFont="1" applyFill="1" applyBorder="1" applyAlignment="1">
      <alignment horizontal="center" vertical="center"/>
    </xf>
    <xf numFmtId="2" fontId="12" fillId="6" borderId="2" xfId="0" applyNumberFormat="1" applyFont="1" applyFill="1" applyBorder="1" applyAlignment="1">
      <alignment horizontal="center" vertical="center"/>
    </xf>
    <xf numFmtId="0" fontId="0" fillId="0" borderId="12" xfId="0" applyBorder="1" applyAlignment="1">
      <alignment horizontal="left"/>
    </xf>
    <xf numFmtId="49" fontId="0" fillId="0" borderId="0" xfId="0" applyNumberFormat="1" applyAlignment="1">
      <alignment horizontal="left"/>
    </xf>
    <xf numFmtId="2" fontId="2" fillId="0" borderId="61" xfId="0" applyNumberFormat="1" applyFont="1" applyBorder="1" applyAlignment="1">
      <alignment horizontal="center" vertical="center" wrapText="1"/>
    </xf>
    <xf numFmtId="2" fontId="2" fillId="0" borderId="62" xfId="0" applyNumberFormat="1" applyFont="1" applyBorder="1" applyAlignment="1">
      <alignment horizontal="center" vertical="center" wrapText="1"/>
    </xf>
    <xf numFmtId="2" fontId="11" fillId="5" borderId="63" xfId="1" applyNumberFormat="1" applyFont="1" applyFill="1" applyBorder="1" applyAlignment="1">
      <alignment horizontal="center" vertical="center"/>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12" borderId="58" xfId="0" applyNumberFormat="1" applyFont="1" applyFill="1" applyBorder="1" applyAlignment="1">
      <alignment horizontal="center" vertical="center" wrapText="1"/>
    </xf>
    <xf numFmtId="49" fontId="11" fillId="12" borderId="59" xfId="0" applyNumberFormat="1" applyFont="1" applyFill="1" applyBorder="1" applyAlignment="1">
      <alignment horizontal="center" vertical="center" wrapText="1"/>
    </xf>
    <xf numFmtId="49" fontId="11" fillId="0" borderId="47" xfId="0" applyNumberFormat="1" applyFont="1" applyFill="1" applyBorder="1" applyAlignment="1">
      <alignment horizontal="center" vertical="center" wrapText="1"/>
    </xf>
    <xf numFmtId="49" fontId="11" fillId="0" borderId="48"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2" fontId="11" fillId="5" borderId="54" xfId="0" applyNumberFormat="1" applyFont="1" applyFill="1" applyBorder="1" applyAlignment="1">
      <alignment horizontal="center" vertical="center" wrapText="1"/>
    </xf>
    <xf numFmtId="0" fontId="14" fillId="6" borderId="16" xfId="0" applyFont="1" applyFill="1" applyBorder="1" applyAlignment="1">
      <alignment horizontal="left" vertical="center"/>
    </xf>
    <xf numFmtId="49" fontId="14" fillId="6" borderId="3" xfId="0" applyNumberFormat="1" applyFont="1" applyFill="1" applyBorder="1" applyAlignment="1">
      <alignment horizontal="center" vertical="center"/>
    </xf>
    <xf numFmtId="0" fontId="14" fillId="6" borderId="3" xfId="0" applyFont="1" applyFill="1" applyBorder="1" applyAlignment="1">
      <alignment horizontal="center" vertical="center"/>
    </xf>
    <xf numFmtId="0" fontId="4" fillId="6" borderId="51" xfId="0" applyNumberFormat="1" applyFont="1" applyFill="1" applyBorder="1" applyAlignment="1">
      <alignment horizontal="center" vertical="center" wrapText="1"/>
    </xf>
    <xf numFmtId="49" fontId="4" fillId="6" borderId="45" xfId="0" applyNumberFormat="1" applyFont="1" applyFill="1" applyBorder="1" applyAlignment="1">
      <alignment horizontal="center" vertical="center" wrapText="1"/>
    </xf>
    <xf numFmtId="0" fontId="4" fillId="6" borderId="45" xfId="0" applyNumberFormat="1" applyFont="1" applyFill="1" applyBorder="1" applyAlignment="1">
      <alignment horizontal="center" vertical="center" wrapText="1"/>
    </xf>
    <xf numFmtId="0"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12" xfId="0" applyNumberFormat="1" applyBorder="1" applyAlignment="1">
      <alignment horizontal="left" vertical="center"/>
    </xf>
    <xf numFmtId="49" fontId="0" fillId="0" borderId="12" xfId="0" applyNumberFormat="1" applyFont="1" applyBorder="1" applyAlignment="1">
      <alignment horizontal="left"/>
    </xf>
    <xf numFmtId="49" fontId="0" fillId="0" borderId="0" xfId="0" applyNumberFormat="1" applyFont="1" applyBorder="1" applyAlignment="1">
      <alignment horizontal="left"/>
    </xf>
    <xf numFmtId="0" fontId="5" fillId="0" borderId="0" xfId="0" applyFont="1" applyBorder="1"/>
    <xf numFmtId="0" fontId="0" fillId="0" borderId="34" xfId="0" applyNumberFormat="1" applyBorder="1" applyAlignment="1">
      <alignment horizontal="center" vertical="center"/>
    </xf>
    <xf numFmtId="0" fontId="0" fillId="0" borderId="7" xfId="0" applyNumberFormat="1" applyBorder="1" applyAlignment="1">
      <alignment horizontal="left" vertical="center"/>
    </xf>
    <xf numFmtId="0" fontId="9" fillId="6" borderId="9" xfId="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2" fontId="11" fillId="5" borderId="50" xfId="0" applyNumberFormat="1" applyFont="1" applyFill="1" applyBorder="1" applyAlignment="1">
      <alignment horizontal="center" vertical="center" wrapText="1"/>
    </xf>
    <xf numFmtId="10" fontId="14" fillId="9" borderId="4" xfId="0" applyNumberFormat="1" applyFont="1" applyFill="1" applyBorder="1" applyAlignment="1">
      <alignment horizontal="center" vertical="center"/>
    </xf>
    <xf numFmtId="10" fontId="4" fillId="9" borderId="8"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10" fontId="14" fillId="6" borderId="4" xfId="0" applyNumberFormat="1" applyFont="1" applyFill="1" applyBorder="1" applyAlignment="1">
      <alignment horizontal="center" vertical="center"/>
    </xf>
    <xf numFmtId="10" fontId="4" fillId="6" borderId="8" xfId="0" applyNumberFormat="1" applyFont="1" applyFill="1" applyBorder="1" applyAlignment="1">
      <alignment horizontal="center" vertical="center" wrapText="1"/>
    </xf>
    <xf numFmtId="10" fontId="0" fillId="0" borderId="5" xfId="0" applyNumberFormat="1" applyFont="1" applyBorder="1" applyAlignment="1">
      <alignment horizontal="center" vertical="center" wrapText="1"/>
    </xf>
    <xf numFmtId="10" fontId="0" fillId="0" borderId="1"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10" fontId="0" fillId="0" borderId="0" xfId="0" applyNumberFormat="1" applyFont="1" applyAlignment="1">
      <alignment horizontal="center" vertical="center" wrapText="1"/>
    </xf>
    <xf numFmtId="0" fontId="0" fillId="0" borderId="50" xfId="0" applyBorder="1" applyAlignment="1">
      <alignment horizontal="center" vertical="center"/>
    </xf>
    <xf numFmtId="49" fontId="2" fillId="0" borderId="26" xfId="1" applyNumberFormat="1" applyFont="1" applyBorder="1" applyAlignment="1">
      <alignment horizontal="left" vertical="center"/>
    </xf>
    <xf numFmtId="0" fontId="2" fillId="0" borderId="23" xfId="1" applyFont="1" applyFill="1" applyBorder="1" applyAlignment="1">
      <alignment horizontal="left" vertical="center" wrapText="1"/>
    </xf>
    <xf numFmtId="49" fontId="2" fillId="0" borderId="27" xfId="1" applyNumberFormat="1" applyFont="1" applyBorder="1" applyAlignment="1">
      <alignment horizontal="left" vertical="center"/>
    </xf>
    <xf numFmtId="0" fontId="2" fillId="0" borderId="13" xfId="1" applyFont="1" applyFill="1" applyBorder="1" applyAlignment="1">
      <alignment horizontal="left" vertical="center" wrapText="1"/>
    </xf>
    <xf numFmtId="0" fontId="2" fillId="10" borderId="13" xfId="1" applyFont="1" applyFill="1" applyBorder="1" applyAlignment="1">
      <alignment horizontal="left" vertical="center" wrapText="1"/>
    </xf>
    <xf numFmtId="49" fontId="2" fillId="0" borderId="28" xfId="1" applyNumberFormat="1" applyFont="1" applyBorder="1" applyAlignment="1">
      <alignment horizontal="left" vertical="center"/>
    </xf>
    <xf numFmtId="0" fontId="2" fillId="0" borderId="33" xfId="1"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2" fillId="12" borderId="13" xfId="0" applyFont="1" applyFill="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2" fontId="2" fillId="13" borderId="13" xfId="1" applyNumberFormat="1" applyFont="1" applyFill="1" applyBorder="1" applyAlignment="1">
      <alignment horizontal="center" vertical="center"/>
    </xf>
    <xf numFmtId="49" fontId="5" fillId="2" borderId="9" xfId="1" applyNumberFormat="1" applyFont="1" applyFill="1" applyBorder="1" applyAlignment="1">
      <alignment horizontal="center" vertical="center" wrapText="1"/>
    </xf>
    <xf numFmtId="0" fontId="5" fillId="2" borderId="38" xfId="1" applyFont="1" applyFill="1" applyBorder="1" applyAlignment="1">
      <alignment horizontal="center" vertical="center"/>
    </xf>
    <xf numFmtId="0" fontId="5" fillId="2" borderId="38"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5" fillId="2" borderId="65" xfId="1" applyFont="1" applyFill="1" applyBorder="1" applyAlignment="1">
      <alignment horizontal="center" vertical="center" wrapText="1"/>
    </xf>
    <xf numFmtId="0" fontId="5" fillId="2" borderId="66" xfId="1" applyFont="1" applyFill="1" applyBorder="1" applyAlignment="1">
      <alignment horizontal="center" vertical="center" wrapText="1"/>
    </xf>
    <xf numFmtId="0" fontId="6" fillId="0" borderId="26" xfId="1" applyFont="1" applyBorder="1" applyAlignment="1">
      <alignment horizontal="left" vertical="top" wrapText="1"/>
    </xf>
    <xf numFmtId="0" fontId="6" fillId="0" borderId="23" xfId="1" applyFont="1" applyBorder="1" applyAlignment="1">
      <alignment horizontal="left" vertical="top"/>
    </xf>
    <xf numFmtId="0" fontId="6" fillId="0" borderId="24" xfId="1" applyFont="1" applyBorder="1" applyAlignment="1">
      <alignment horizontal="left" vertical="top"/>
    </xf>
    <xf numFmtId="0" fontId="6" fillId="0" borderId="27" xfId="1" applyFont="1" applyBorder="1" applyAlignment="1">
      <alignment horizontal="left" vertical="top" wrapText="1"/>
    </xf>
    <xf numFmtId="0" fontId="6" fillId="0" borderId="13" xfId="1" applyFont="1" applyBorder="1" applyAlignment="1">
      <alignment horizontal="left" vertical="top"/>
    </xf>
    <xf numFmtId="0" fontId="6" fillId="0" borderId="25" xfId="1" applyFont="1" applyBorder="1" applyAlignment="1">
      <alignment horizontal="left" vertical="top"/>
    </xf>
    <xf numFmtId="0" fontId="6" fillId="13" borderId="13" xfId="1" applyFont="1" applyFill="1" applyBorder="1" applyAlignment="1">
      <alignment horizontal="left" vertical="top"/>
    </xf>
    <xf numFmtId="0" fontId="6" fillId="0" borderId="28" xfId="1" applyFont="1" applyBorder="1" applyAlignment="1">
      <alignment vertical="center" wrapText="1"/>
    </xf>
    <xf numFmtId="0" fontId="6" fillId="0" borderId="29" xfId="1" applyFont="1" applyBorder="1" applyAlignment="1">
      <alignment vertical="center"/>
    </xf>
    <xf numFmtId="0" fontId="6" fillId="0" borderId="30" xfId="1" applyFont="1" applyBorder="1" applyAlignment="1">
      <alignment vertical="center"/>
    </xf>
    <xf numFmtId="2" fontId="2" fillId="13" borderId="40" xfId="1" applyNumberFormat="1" applyFont="1" applyFill="1" applyBorder="1" applyAlignment="1">
      <alignment horizontal="center" vertical="center"/>
    </xf>
    <xf numFmtId="0" fontId="6" fillId="13" borderId="23" xfId="1" applyFont="1" applyFill="1" applyBorder="1" applyAlignment="1">
      <alignment horizontal="left" vertical="top"/>
    </xf>
    <xf numFmtId="0" fontId="10" fillId="6" borderId="6" xfId="1" applyFont="1" applyFill="1" applyBorder="1" applyAlignment="1">
      <alignment vertical="center" wrapText="1"/>
    </xf>
    <xf numFmtId="0" fontId="0" fillId="0" borderId="12" xfId="0" applyBorder="1" applyAlignment="1"/>
    <xf numFmtId="0" fontId="0" fillId="0" borderId="5" xfId="0" applyBorder="1" applyAlignment="1"/>
    <xf numFmtId="49" fontId="7" fillId="5" borderId="7" xfId="0" applyNumberFormat="1" applyFont="1" applyFill="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6" borderId="7" xfId="0" applyFont="1" applyFill="1" applyBorder="1" applyAlignment="1">
      <alignment horizontal="left" vertical="center"/>
    </xf>
    <xf numFmtId="0" fontId="7" fillId="6" borderId="11" xfId="0" applyFont="1" applyFill="1" applyBorder="1" applyAlignment="1">
      <alignment horizontal="left" vertical="center"/>
    </xf>
    <xf numFmtId="49" fontId="1" fillId="7" borderId="42" xfId="0" applyNumberFormat="1" applyFont="1" applyFill="1" applyBorder="1" applyAlignment="1" applyProtection="1">
      <alignment horizontal="left" vertical="top" wrapText="1"/>
      <protection locked="0"/>
    </xf>
    <xf numFmtId="0" fontId="0" fillId="0" borderId="34" xfId="0" applyBorder="1" applyAlignment="1">
      <alignment horizontal="left"/>
    </xf>
    <xf numFmtId="0" fontId="0" fillId="0" borderId="43" xfId="0" applyBorder="1" applyAlignment="1">
      <alignment horizontal="left"/>
    </xf>
    <xf numFmtId="49" fontId="0" fillId="0" borderId="10" xfId="0" applyNumberFormat="1" applyBorder="1" applyAlignment="1">
      <alignment vertical="center" wrapText="1"/>
    </xf>
    <xf numFmtId="0" fontId="0" fillId="0" borderId="10" xfId="0" applyBorder="1" applyAlignment="1">
      <alignment vertical="center"/>
    </xf>
    <xf numFmtId="0" fontId="10" fillId="5" borderId="16" xfId="1" applyFont="1" applyFill="1" applyBorder="1" applyAlignment="1">
      <alignment vertical="center" wrapText="1"/>
    </xf>
    <xf numFmtId="0" fontId="0" fillId="5" borderId="3" xfId="0" applyFill="1" applyBorder="1" applyAlignment="1"/>
    <xf numFmtId="0" fontId="0" fillId="5" borderId="12" xfId="0" applyFill="1" applyBorder="1" applyAlignment="1"/>
    <xf numFmtId="0" fontId="0" fillId="5" borderId="4" xfId="0" applyFill="1" applyBorder="1" applyAlignment="1"/>
    <xf numFmtId="0" fontId="10" fillId="5" borderId="6" xfId="1" applyFont="1" applyFill="1" applyBorder="1" applyAlignment="1">
      <alignment vertical="center" wrapText="1"/>
    </xf>
    <xf numFmtId="0" fontId="8" fillId="5" borderId="12" xfId="2" applyFont="1" applyFill="1" applyBorder="1" applyAlignment="1">
      <alignment vertical="center" wrapText="1"/>
    </xf>
    <xf numFmtId="0" fontId="0" fillId="5" borderId="5" xfId="0" applyFill="1" applyBorder="1" applyAlignment="1">
      <alignment vertical="center" wrapText="1"/>
    </xf>
    <xf numFmtId="0" fontId="10" fillId="3" borderId="16" xfId="2" applyFont="1" applyFill="1" applyBorder="1" applyAlignment="1">
      <alignment vertical="center"/>
    </xf>
    <xf numFmtId="0" fontId="4" fillId="3" borderId="3" xfId="0" applyFont="1" applyFill="1" applyBorder="1" applyAlignment="1"/>
    <xf numFmtId="0" fontId="4" fillId="3" borderId="12" xfId="0" applyFont="1" applyFill="1" applyBorder="1" applyAlignment="1"/>
    <xf numFmtId="0" fontId="0" fillId="0" borderId="3" xfId="0" applyBorder="1" applyAlignment="1"/>
    <xf numFmtId="0" fontId="0" fillId="0" borderId="4" xfId="0" applyBorder="1" applyAlignment="1"/>
    <xf numFmtId="0" fontId="6" fillId="0" borderId="60" xfId="1" applyFont="1" applyBorder="1" applyAlignment="1">
      <alignment horizontal="left" vertical="top" wrapText="1"/>
    </xf>
    <xf numFmtId="0" fontId="0" fillId="0" borderId="67" xfId="0" applyBorder="1" applyAlignment="1">
      <alignment horizontal="left" vertical="top" wrapText="1"/>
    </xf>
    <xf numFmtId="0" fontId="0" fillId="0" borderId="36" xfId="0" applyBorder="1" applyAlignment="1">
      <alignment horizontal="left" vertical="top" wrapText="1"/>
    </xf>
    <xf numFmtId="0" fontId="6" fillId="13" borderId="61" xfId="1" applyFont="1" applyFill="1" applyBorder="1" applyAlignment="1">
      <alignment horizontal="left" vertical="top"/>
    </xf>
    <xf numFmtId="0" fontId="0" fillId="13" borderId="68" xfId="0" applyFill="1" applyBorder="1" applyAlignment="1">
      <alignment horizontal="left" vertical="top"/>
    </xf>
    <xf numFmtId="0" fontId="0" fillId="13" borderId="46" xfId="0" applyFill="1" applyBorder="1" applyAlignment="1">
      <alignment horizontal="left" vertical="top"/>
    </xf>
    <xf numFmtId="0" fontId="6" fillId="0" borderId="61" xfId="1" applyFont="1" applyBorder="1" applyAlignment="1">
      <alignment horizontal="left" vertical="top"/>
    </xf>
    <xf numFmtId="0" fontId="0" fillId="0" borderId="68" xfId="0" applyBorder="1" applyAlignment="1">
      <alignment horizontal="left" vertical="top"/>
    </xf>
    <xf numFmtId="0" fontId="0" fillId="0" borderId="46" xfId="0" applyBorder="1" applyAlignment="1">
      <alignment horizontal="left" vertical="top"/>
    </xf>
    <xf numFmtId="0" fontId="6" fillId="0" borderId="69" xfId="1" applyFont="1" applyBorder="1" applyAlignment="1">
      <alignment horizontal="left" vertical="top"/>
    </xf>
    <xf numFmtId="0" fontId="0" fillId="0" borderId="70" xfId="0" applyBorder="1" applyAlignment="1">
      <alignment horizontal="left" vertical="top"/>
    </xf>
    <xf numFmtId="0" fontId="0" fillId="0" borderId="71" xfId="0" applyBorder="1" applyAlignment="1">
      <alignment horizontal="left" vertical="top"/>
    </xf>
    <xf numFmtId="0" fontId="6" fillId="13" borderId="27" xfId="1" applyFont="1" applyFill="1" applyBorder="1" applyAlignment="1">
      <alignment horizontal="left" vertical="top" wrapText="1"/>
    </xf>
  </cellXfs>
  <cellStyles count="4">
    <cellStyle name="Prozent" xfId="3" builtinId="5"/>
    <cellStyle name="Standard" xfId="0" builtinId="0"/>
    <cellStyle name="Standard 2" xfId="2"/>
    <cellStyle name="Standard 2 2" xfId="1"/>
  </cellStyles>
  <dxfs count="3">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47639</xdr:colOff>
      <xdr:row>0</xdr:row>
      <xdr:rowOff>154781</xdr:rowOff>
    </xdr:from>
    <xdr:to>
      <xdr:col>10</xdr:col>
      <xdr:colOff>2332845</xdr:colOff>
      <xdr:row>0</xdr:row>
      <xdr:rowOff>1285876</xdr:rowOff>
    </xdr:to>
    <xdr:grpSp>
      <xdr:nvGrpSpPr>
        <xdr:cNvPr id="4" name="Gruppieren 3"/>
        <xdr:cNvGrpSpPr/>
      </xdr:nvGrpSpPr>
      <xdr:grpSpPr>
        <a:xfrm>
          <a:off x="11418108" y="154781"/>
          <a:ext cx="4785518" cy="1131095"/>
          <a:chOff x="10584673" y="142875"/>
          <a:chExt cx="4785518" cy="1131095"/>
        </a:xfrm>
      </xdr:grpSpPr>
      <xdr:pic>
        <xdr:nvPicPr>
          <xdr:cNvPr id="2" name="Grafik 1"/>
          <xdr:cNvPicPr/>
        </xdr:nvPicPr>
        <xdr:blipFill>
          <a:blip xmlns:r="http://schemas.openxmlformats.org/officeDocument/2006/relationships" r:embed="rId1"/>
          <a:stretch>
            <a:fillRect/>
          </a:stretch>
        </xdr:blipFill>
        <xdr:spPr>
          <a:xfrm>
            <a:off x="13287391" y="142875"/>
            <a:ext cx="2082800" cy="1123950"/>
          </a:xfrm>
          <a:prstGeom prst="rect">
            <a:avLst/>
          </a:prstGeom>
        </xdr:spPr>
      </xdr:pic>
      <xdr:sp macro="" textlink="">
        <xdr:nvSpPr>
          <xdr:cNvPr id="3" name="Textfeld 2"/>
          <xdr:cNvSpPr txBox="1"/>
        </xdr:nvSpPr>
        <xdr:spPr>
          <a:xfrm>
            <a:off x="10584673" y="154782"/>
            <a:ext cx="2667000" cy="1119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chemeClr val="accent1">
                    <a:lumMod val="50000"/>
                  </a:schemeClr>
                </a:solidFill>
                <a:effectLst/>
                <a:latin typeface="Arial" panose="020B0604020202020204" pitchFamily="34" charset="0"/>
                <a:ea typeface="+mn-ea"/>
                <a:cs typeface="Arial" panose="020B0604020202020204" pitchFamily="34" charset="0"/>
              </a:rPr>
              <a:t>Hessen Mobil</a:t>
            </a:r>
            <a:endParaRPr lang="de-DE" sz="1100">
              <a:solidFill>
                <a:schemeClr val="accent1">
                  <a:lumMod val="50000"/>
                </a:schemeClr>
              </a:solidFill>
              <a:effectLst/>
              <a:latin typeface="Arial" panose="020B0604020202020204" pitchFamily="34" charset="0"/>
              <a:ea typeface="+mn-ea"/>
              <a:cs typeface="Arial" panose="020B0604020202020204" pitchFamily="34" charset="0"/>
            </a:endParaRPr>
          </a:p>
          <a:p>
            <a:pPr algn="ctr"/>
            <a:r>
              <a:rPr lang="de-DE" sz="1100" b="1">
                <a:solidFill>
                  <a:schemeClr val="accent1">
                    <a:lumMod val="50000"/>
                  </a:schemeClr>
                </a:solidFill>
                <a:effectLst/>
                <a:latin typeface="Arial" panose="020B0604020202020204" pitchFamily="34" charset="0"/>
                <a:ea typeface="+mn-ea"/>
                <a:cs typeface="Arial" panose="020B0604020202020204" pitchFamily="34" charset="0"/>
              </a:rPr>
              <a:t>Straßen- und Verkehrsmanagement</a:t>
            </a:r>
            <a:endParaRPr lang="de-DE" sz="1100">
              <a:solidFill>
                <a:schemeClr val="accent1">
                  <a:lumMod val="50000"/>
                </a:schemeClr>
              </a:solidFill>
              <a:effectLst/>
              <a:latin typeface="Arial" panose="020B0604020202020204" pitchFamily="34" charset="0"/>
              <a:ea typeface="+mn-ea"/>
              <a:cs typeface="Arial" panose="020B0604020202020204" pitchFamily="34" charset="0"/>
            </a:endParaRP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7" tint="0.79998168889431442"/>
    <pageSetUpPr fitToPage="1"/>
  </sheetPr>
  <dimension ref="A1:L618"/>
  <sheetViews>
    <sheetView showGridLines="0" zoomScale="80" zoomScaleNormal="80" workbookViewId="0">
      <pane ySplit="4" topLeftCell="A5" activePane="bottomLeft" state="frozen"/>
      <selection pane="bottomLeft"/>
    </sheetView>
  </sheetViews>
  <sheetFormatPr baseColWidth="10" defaultRowHeight="14.25" x14ac:dyDescent="0.2"/>
  <cols>
    <col min="1" max="1" width="5.125" style="91" customWidth="1"/>
    <col min="2" max="2" width="16.5" style="50" customWidth="1"/>
    <col min="3" max="3" width="16.75" style="50" customWidth="1"/>
    <col min="4" max="4" width="28.875" style="55" bestFit="1" customWidth="1"/>
    <col min="5" max="5" width="26.375" style="55" bestFit="1" customWidth="1"/>
    <col min="6" max="6" width="11.5" style="56" customWidth="1"/>
    <col min="7" max="7" width="14.75" style="53" customWidth="1"/>
    <col min="8" max="8" width="29.25" style="16" customWidth="1"/>
    <col min="9" max="9" width="12.5" style="33" customWidth="1"/>
    <col min="10" max="10" width="20.25" style="33" customWidth="1"/>
    <col min="11" max="11" width="31.75" style="25" customWidth="1"/>
  </cols>
  <sheetData>
    <row r="1" spans="1:11" ht="112.5" customHeight="1" thickBot="1" x14ac:dyDescent="0.25">
      <c r="B1" s="215" t="s">
        <v>224</v>
      </c>
      <c r="C1" s="216"/>
      <c r="D1" s="216"/>
      <c r="E1" s="216"/>
      <c r="F1" s="216"/>
      <c r="G1" s="216"/>
      <c r="H1" s="216"/>
      <c r="I1" s="216"/>
      <c r="J1" s="216"/>
      <c r="K1" s="216"/>
    </row>
    <row r="2" spans="1:11" ht="36" customHeight="1" x14ac:dyDescent="0.2">
      <c r="B2" s="201" t="s">
        <v>147</v>
      </c>
      <c r="C2" s="202"/>
      <c r="D2" s="202"/>
      <c r="E2" s="202"/>
      <c r="F2" s="202"/>
      <c r="G2" s="202"/>
      <c r="H2" s="202"/>
      <c r="I2" s="202"/>
      <c r="J2" s="202"/>
      <c r="K2" s="203"/>
    </row>
    <row r="3" spans="1:11" ht="21.75" customHeight="1" thickBot="1" x14ac:dyDescent="0.25">
      <c r="B3" s="204" t="s">
        <v>118</v>
      </c>
      <c r="C3" s="205"/>
      <c r="D3" s="205"/>
      <c r="E3" s="205"/>
      <c r="F3" s="206"/>
      <c r="G3" s="207" t="s">
        <v>119</v>
      </c>
      <c r="H3" s="208"/>
      <c r="I3" s="209"/>
      <c r="J3" s="210" t="s">
        <v>120</v>
      </c>
      <c r="K3" s="211"/>
    </row>
    <row r="4" spans="1:11" ht="45.75" thickBot="1" x14ac:dyDescent="0.25">
      <c r="A4" s="92"/>
      <c r="B4" s="31" t="s">
        <v>200</v>
      </c>
      <c r="C4" s="32" t="s">
        <v>188</v>
      </c>
      <c r="D4" s="30" t="s">
        <v>0</v>
      </c>
      <c r="E4" s="30" t="s">
        <v>1</v>
      </c>
      <c r="F4" s="15" t="s">
        <v>223</v>
      </c>
      <c r="G4" s="31" t="s">
        <v>187</v>
      </c>
      <c r="H4" s="10" t="s">
        <v>186</v>
      </c>
      <c r="I4" s="106" t="s">
        <v>212</v>
      </c>
      <c r="J4" s="153" t="s">
        <v>121</v>
      </c>
      <c r="K4" s="154" t="s">
        <v>190</v>
      </c>
    </row>
    <row r="5" spans="1:11" ht="26.25" customHeight="1" thickBot="1" x14ac:dyDescent="0.25">
      <c r="A5" s="92" t="str">
        <f>IF($C5="-AUSWAHL-","",MAX($A$4:$A4)+1)</f>
        <v/>
      </c>
      <c r="B5" s="43" t="str">
        <f>IF($C5="-AUSWAHL-","","EBo "&amp;$A5)</f>
        <v/>
      </c>
      <c r="C5" s="44" t="s">
        <v>183</v>
      </c>
      <c r="D5" s="45" t="str">
        <f>IF($C5="-AUSWAHL-","",VLOOKUP($C5,Bewertung_Eingriffe!$B$3:$E$70,2,FALSE))</f>
        <v/>
      </c>
      <c r="E5" s="45" t="str">
        <f>IF($C5="-AUSWAHL-","",VLOOKUP($C5,Bewertung_Eingriffe!$B$3:$E$70,3,FALSE))</f>
        <v/>
      </c>
      <c r="F5" s="46" t="str">
        <f>IF($C5="-AUSWAHL-","",VLOOKUP($C5,Bewertung_Eingriffe!$B$3:$E$70,4,FALSE))</f>
        <v/>
      </c>
      <c r="G5" s="63" t="s">
        <v>143</v>
      </c>
      <c r="H5" s="41"/>
      <c r="I5" s="123" t="str">
        <f>IF($C5="-AUSWAHL-","",SUM($I6:$I10))</f>
        <v/>
      </c>
      <c r="J5" s="124" t="str">
        <f>IF($C5="-AUSWAHL-","",(($F5*$I5/100)-$F5)*-1)</f>
        <v/>
      </c>
      <c r="K5" s="212"/>
    </row>
    <row r="6" spans="1:11" ht="26.25" customHeight="1" x14ac:dyDescent="0.2">
      <c r="B6" s="47"/>
      <c r="C6" s="48"/>
      <c r="D6" s="48"/>
      <c r="E6" s="48"/>
      <c r="F6" s="49"/>
      <c r="G6" s="64" t="s">
        <v>183</v>
      </c>
      <c r="H6" s="40" t="str">
        <f>IF(OR($G6=Wirkfaktoren_Minderungsmaßn.!$B$16,$G6=Wirkfaktoren_Minderungsmaßn.!$B$17),"",VLOOKUP($G6,Wirkfaktoren_Minderungsmaßn.!$B$4:$I$15,2,FALSE))</f>
        <v/>
      </c>
      <c r="I6" s="57" t="str">
        <f>IF(OR($G6=Wirkfaktoren_Minderungsmaßn.!$B$16,$G6=Wirkfaktoren_Minderungsmaßn.!$B$17),"",VLOOKUP($G6,Wirkfaktoren_Minderungsmaßn.!$B$4:$I$15,8,FALSE))</f>
        <v/>
      </c>
      <c r="J6" s="60"/>
      <c r="K6" s="213"/>
    </row>
    <row r="7" spans="1:11" ht="26.25" customHeight="1" x14ac:dyDescent="0.2">
      <c r="B7" s="47"/>
      <c r="C7" s="48"/>
      <c r="D7" s="48"/>
      <c r="E7" s="48"/>
      <c r="F7" s="49"/>
      <c r="G7" s="65" t="s">
        <v>183</v>
      </c>
      <c r="H7" s="38" t="str">
        <f>IF(OR($G7=Wirkfaktoren_Minderungsmaßn.!$B$16,$G7=Wirkfaktoren_Minderungsmaßn.!$B$17),"",VLOOKUP($G7,Wirkfaktoren_Minderungsmaßn.!$B$4:$I$15,2,FALSE))</f>
        <v/>
      </c>
      <c r="I7" s="58" t="str">
        <f>IF(OR($G7=Wirkfaktoren_Minderungsmaßn.!$B$16,$G7=Wirkfaktoren_Minderungsmaßn.!$B$17),"",VLOOKUP($G7,Wirkfaktoren_Minderungsmaßn.!$B$4:$I$15,8,FALSE))</f>
        <v/>
      </c>
      <c r="J7" s="61"/>
      <c r="K7" s="213"/>
    </row>
    <row r="8" spans="1:11" ht="26.25" customHeight="1" x14ac:dyDescent="0.2">
      <c r="C8" s="54"/>
      <c r="F8" s="49"/>
      <c r="G8" s="65" t="s">
        <v>183</v>
      </c>
      <c r="H8" s="38" t="str">
        <f>IF(OR($G8=Wirkfaktoren_Minderungsmaßn.!$B$16,$G8=Wirkfaktoren_Minderungsmaßn.!$B$17),"",VLOOKUP($G8,Wirkfaktoren_Minderungsmaßn.!$B$4:$I$15,2,FALSE))</f>
        <v/>
      </c>
      <c r="I8" s="58" t="str">
        <f>IF(OR($G8=Wirkfaktoren_Minderungsmaßn.!$B$16,$G8=Wirkfaktoren_Minderungsmaßn.!$B$17),"",VLOOKUP($G8,Wirkfaktoren_Minderungsmaßn.!$B$4:$I$15,8,FALSE))</f>
        <v/>
      </c>
      <c r="J8" s="61"/>
      <c r="K8" s="213"/>
    </row>
    <row r="9" spans="1:11" ht="26.25" customHeight="1" x14ac:dyDescent="0.2">
      <c r="C9" s="54"/>
      <c r="F9" s="49"/>
      <c r="G9" s="65" t="s">
        <v>183</v>
      </c>
      <c r="H9" s="38" t="str">
        <f>IF(OR($G9=Wirkfaktoren_Minderungsmaßn.!$B$16,$G9=Wirkfaktoren_Minderungsmaßn.!$B$17),"",VLOOKUP($G9,Wirkfaktoren_Minderungsmaßn.!$B$4:$I$15,2,FALSE))</f>
        <v/>
      </c>
      <c r="I9" s="58" t="str">
        <f>IF(OR($G9=Wirkfaktoren_Minderungsmaßn.!$B$16,$G9=Wirkfaktoren_Minderungsmaßn.!$B$17),"",VLOOKUP($G9,Wirkfaktoren_Minderungsmaßn.!$B$4:$I$15,8,FALSE))</f>
        <v/>
      </c>
      <c r="J9" s="61"/>
      <c r="K9" s="213"/>
    </row>
    <row r="10" spans="1:11" ht="26.25" customHeight="1" thickBot="1" x14ac:dyDescent="0.25">
      <c r="B10" s="51"/>
      <c r="C10" s="42"/>
      <c r="D10" s="42"/>
      <c r="E10" s="42"/>
      <c r="F10" s="52"/>
      <c r="G10" s="66" t="s">
        <v>183</v>
      </c>
      <c r="H10" s="39" t="str">
        <f>IF(OR($G10=Wirkfaktoren_Minderungsmaßn.!$B$16,$G10=Wirkfaktoren_Minderungsmaßn.!$B$17),"",VLOOKUP($G10,Wirkfaktoren_Minderungsmaßn.!$B$4:$I$15,2,FALSE))</f>
        <v/>
      </c>
      <c r="I10" s="59" t="str">
        <f>IF(OR($G10=Wirkfaktoren_Minderungsmaßn.!$B$16,$G10=Wirkfaktoren_Minderungsmaßn.!$B$17),"",VLOOKUP($G10,Wirkfaktoren_Minderungsmaßn.!$B$4:$I$15,8,FALSE))</f>
        <v/>
      </c>
      <c r="J10" s="62"/>
      <c r="K10" s="214"/>
    </row>
    <row r="11" spans="1:11" ht="26.25" customHeight="1" thickBot="1" x14ac:dyDescent="0.25">
      <c r="A11" s="92" t="str">
        <f>IF($C11="-AUSWAHL-","",MAX($A$4:$A10)+1)</f>
        <v/>
      </c>
      <c r="B11" s="43" t="str">
        <f>IF($C11="-AUSWAHL-","","EBo "&amp;$A11)</f>
        <v/>
      </c>
      <c r="C11" s="44" t="s">
        <v>183</v>
      </c>
      <c r="D11" s="45" t="str">
        <f>IF($C11="-AUSWAHL-","",VLOOKUP($C11,Bewertung_Eingriffe!$B$3:$E$70,2,FALSE))</f>
        <v/>
      </c>
      <c r="E11" s="45" t="str">
        <f>IF($C11="-AUSWAHL-","",VLOOKUP($C11,Bewertung_Eingriffe!$B$3:$E$70,3,FALSE))</f>
        <v/>
      </c>
      <c r="F11" s="46" t="str">
        <f>IF($C11="-AUSWAHL-","",VLOOKUP($C11,Bewertung_Eingriffe!$B$3:$E$70,4,FALSE))</f>
        <v/>
      </c>
      <c r="G11" s="63" t="s">
        <v>143</v>
      </c>
      <c r="H11" s="41"/>
      <c r="I11" s="123" t="str">
        <f>IF($C11="-AUSWAHL-","",SUM($I12:$I16))</f>
        <v/>
      </c>
      <c r="J11" s="124" t="str">
        <f>IF($C11="-AUSWAHL-","",(($F11*$I11/100)-$F11)*-1)</f>
        <v/>
      </c>
      <c r="K11" s="212"/>
    </row>
    <row r="12" spans="1:11" ht="26.25" customHeight="1" x14ac:dyDescent="0.2">
      <c r="B12" s="47"/>
      <c r="C12" s="48"/>
      <c r="D12" s="48"/>
      <c r="E12" s="48"/>
      <c r="F12" s="49"/>
      <c r="G12" s="64" t="s">
        <v>183</v>
      </c>
      <c r="H12" s="40" t="str">
        <f>IF(OR($G12=Wirkfaktoren_Minderungsmaßn.!$B$16,$G12=Wirkfaktoren_Minderungsmaßn.!$B$17),"",VLOOKUP($G12,Wirkfaktoren_Minderungsmaßn.!$B$4:$I$15,2,FALSE))</f>
        <v/>
      </c>
      <c r="I12" s="57" t="str">
        <f>IF(OR($G12=Wirkfaktoren_Minderungsmaßn.!$B$16,$G12=Wirkfaktoren_Minderungsmaßn.!$B$17),"",VLOOKUP($G12,Wirkfaktoren_Minderungsmaßn.!$B$4:$I$15,8,FALSE))</f>
        <v/>
      </c>
      <c r="J12" s="60"/>
      <c r="K12" s="213"/>
    </row>
    <row r="13" spans="1:11" ht="26.25" customHeight="1" x14ac:dyDescent="0.2">
      <c r="B13" s="47"/>
      <c r="C13" s="48"/>
      <c r="D13" s="48"/>
      <c r="E13" s="48"/>
      <c r="F13" s="49"/>
      <c r="G13" s="65" t="s">
        <v>183</v>
      </c>
      <c r="H13" s="38" t="str">
        <f>IF(OR($G13=Wirkfaktoren_Minderungsmaßn.!$B$16,$G13=Wirkfaktoren_Minderungsmaßn.!$B$17),"",VLOOKUP($G13,Wirkfaktoren_Minderungsmaßn.!$B$4:$I$15,2,FALSE))</f>
        <v/>
      </c>
      <c r="I13" s="58" t="str">
        <f>IF(OR($G13=Wirkfaktoren_Minderungsmaßn.!$B$16,$G13=Wirkfaktoren_Minderungsmaßn.!$B$17),"",VLOOKUP($G13,Wirkfaktoren_Minderungsmaßn.!$B$4:$I$15,8,FALSE))</f>
        <v/>
      </c>
      <c r="J13" s="61"/>
      <c r="K13" s="213"/>
    </row>
    <row r="14" spans="1:11" ht="26.25" customHeight="1" x14ac:dyDescent="0.2">
      <c r="C14" s="54"/>
      <c r="F14" s="49"/>
      <c r="G14" s="65" t="s">
        <v>183</v>
      </c>
      <c r="H14" s="38" t="str">
        <f>IF(OR($G14=Wirkfaktoren_Minderungsmaßn.!$B$16,$G14=Wirkfaktoren_Minderungsmaßn.!$B$17),"",VLOOKUP($G14,Wirkfaktoren_Minderungsmaßn.!$B$4:$I$15,2,FALSE))</f>
        <v/>
      </c>
      <c r="I14" s="58" t="str">
        <f>IF(OR($G14=Wirkfaktoren_Minderungsmaßn.!$B$16,$G14=Wirkfaktoren_Minderungsmaßn.!$B$17),"",VLOOKUP($G14,Wirkfaktoren_Minderungsmaßn.!$B$4:$I$15,8,FALSE))</f>
        <v/>
      </c>
      <c r="J14" s="61"/>
      <c r="K14" s="213"/>
    </row>
    <row r="15" spans="1:11" ht="26.25" customHeight="1" x14ac:dyDescent="0.2">
      <c r="C15" s="54"/>
      <c r="F15" s="49"/>
      <c r="G15" s="65" t="s">
        <v>183</v>
      </c>
      <c r="H15" s="38" t="str">
        <f>IF(OR($G15=Wirkfaktoren_Minderungsmaßn.!$B$16,$G15=Wirkfaktoren_Minderungsmaßn.!$B$17),"",VLOOKUP($G15,Wirkfaktoren_Minderungsmaßn.!$B$4:$I$15,2,FALSE))</f>
        <v/>
      </c>
      <c r="I15" s="58" t="str">
        <f>IF(OR($G15=Wirkfaktoren_Minderungsmaßn.!$B$16,$G15=Wirkfaktoren_Minderungsmaßn.!$B$17),"",VLOOKUP($G15,Wirkfaktoren_Minderungsmaßn.!$B$4:$I$15,8,FALSE))</f>
        <v/>
      </c>
      <c r="J15" s="61"/>
      <c r="K15" s="213"/>
    </row>
    <row r="16" spans="1:11" ht="26.25" customHeight="1" thickBot="1" x14ac:dyDescent="0.25">
      <c r="B16" s="51"/>
      <c r="C16" s="42"/>
      <c r="D16" s="42"/>
      <c r="E16" s="42"/>
      <c r="F16" s="52"/>
      <c r="G16" s="66" t="s">
        <v>183</v>
      </c>
      <c r="H16" s="39" t="str">
        <f>IF(OR($G16=Wirkfaktoren_Minderungsmaßn.!$B$16,$G16=Wirkfaktoren_Minderungsmaßn.!$B$17),"",VLOOKUP($G16,Wirkfaktoren_Minderungsmaßn.!$B$4:$I$15,2,FALSE))</f>
        <v/>
      </c>
      <c r="I16" s="59" t="str">
        <f>IF(OR($G16=Wirkfaktoren_Minderungsmaßn.!$B$16,$G16=Wirkfaktoren_Minderungsmaßn.!$B$17),"",VLOOKUP($G16,Wirkfaktoren_Minderungsmaßn.!$B$4:$I$15,8,FALSE))</f>
        <v/>
      </c>
      <c r="J16" s="62"/>
      <c r="K16" s="214"/>
    </row>
    <row r="17" spans="1:11" ht="26.25" customHeight="1" thickBot="1" x14ac:dyDescent="0.25">
      <c r="A17" s="92" t="str">
        <f>IF($C17="-AUSWAHL-","",MAX($A$4:$A16)+1)</f>
        <v/>
      </c>
      <c r="B17" s="43" t="str">
        <f>IF($C17="-AUSWAHL-","","EBo "&amp;$A17)</f>
        <v/>
      </c>
      <c r="C17" s="44" t="s">
        <v>183</v>
      </c>
      <c r="D17" s="45" t="str">
        <f>IF($C17="-AUSWAHL-","",VLOOKUP($C17,Bewertung_Eingriffe!$B$3:$E$70,2,FALSE))</f>
        <v/>
      </c>
      <c r="E17" s="45" t="str">
        <f>IF($C17="-AUSWAHL-","",VLOOKUP($C17,Bewertung_Eingriffe!$B$3:$E$70,3,FALSE))</f>
        <v/>
      </c>
      <c r="F17" s="46" t="str">
        <f>IF($C17="-AUSWAHL-","",VLOOKUP($C17,Bewertung_Eingriffe!$B$3:$E$70,4,FALSE))</f>
        <v/>
      </c>
      <c r="G17" s="63" t="s">
        <v>143</v>
      </c>
      <c r="H17" s="41"/>
      <c r="I17" s="123" t="str">
        <f>IF($C17="-AUSWAHL-","",SUM($I18:$I22))</f>
        <v/>
      </c>
      <c r="J17" s="124" t="str">
        <f>IF($C17="-AUSWAHL-","",(($F17*$I17/100)-$F17)*-1)</f>
        <v/>
      </c>
      <c r="K17" s="212"/>
    </row>
    <row r="18" spans="1:11" ht="26.25" customHeight="1" x14ac:dyDescent="0.2">
      <c r="B18" s="47"/>
      <c r="C18" s="48"/>
      <c r="D18" s="48"/>
      <c r="E18" s="48"/>
      <c r="F18" s="49"/>
      <c r="G18" s="64" t="s">
        <v>183</v>
      </c>
      <c r="H18" s="40" t="str">
        <f>IF(OR($G18=Wirkfaktoren_Minderungsmaßn.!$B$16,$G18=Wirkfaktoren_Minderungsmaßn.!$B$17),"",VLOOKUP($G18,Wirkfaktoren_Minderungsmaßn.!$B$4:$I$15,2,FALSE))</f>
        <v/>
      </c>
      <c r="I18" s="57" t="str">
        <f>IF(OR($G18=Wirkfaktoren_Minderungsmaßn.!$B$16,$G18=Wirkfaktoren_Minderungsmaßn.!$B$17),"",VLOOKUP($G18,Wirkfaktoren_Minderungsmaßn.!$B$4:$I$15,8,FALSE))</f>
        <v/>
      </c>
      <c r="J18" s="60"/>
      <c r="K18" s="213"/>
    </row>
    <row r="19" spans="1:11" ht="26.25" customHeight="1" x14ac:dyDescent="0.2">
      <c r="B19" s="47"/>
      <c r="C19" s="48"/>
      <c r="D19" s="48"/>
      <c r="E19" s="48"/>
      <c r="F19" s="49"/>
      <c r="G19" s="65" t="s">
        <v>183</v>
      </c>
      <c r="H19" s="38" t="str">
        <f>IF(OR($G19=Wirkfaktoren_Minderungsmaßn.!$B$16,$G19=Wirkfaktoren_Minderungsmaßn.!$B$17),"",VLOOKUP($G19,Wirkfaktoren_Minderungsmaßn.!$B$4:$I$15,2,FALSE))</f>
        <v/>
      </c>
      <c r="I19" s="58" t="str">
        <f>IF(OR($G19=Wirkfaktoren_Minderungsmaßn.!$B$16,$G19=Wirkfaktoren_Minderungsmaßn.!$B$17),"",VLOOKUP($G19,Wirkfaktoren_Minderungsmaßn.!$B$4:$I$15,8,FALSE))</f>
        <v/>
      </c>
      <c r="J19" s="61"/>
      <c r="K19" s="213"/>
    </row>
    <row r="20" spans="1:11" ht="26.25" customHeight="1" x14ac:dyDescent="0.2">
      <c r="C20" s="54"/>
      <c r="F20" s="49"/>
      <c r="G20" s="65" t="s">
        <v>183</v>
      </c>
      <c r="H20" s="38" t="str">
        <f>IF(OR($G20=Wirkfaktoren_Minderungsmaßn.!$B$16,$G20=Wirkfaktoren_Minderungsmaßn.!$B$17),"",VLOOKUP($G20,Wirkfaktoren_Minderungsmaßn.!$B$4:$I$15,2,FALSE))</f>
        <v/>
      </c>
      <c r="I20" s="58" t="str">
        <f>IF(OR($G20=Wirkfaktoren_Minderungsmaßn.!$B$16,$G20=Wirkfaktoren_Minderungsmaßn.!$B$17),"",VLOOKUP($G20,Wirkfaktoren_Minderungsmaßn.!$B$4:$I$15,8,FALSE))</f>
        <v/>
      </c>
      <c r="J20" s="61"/>
      <c r="K20" s="213"/>
    </row>
    <row r="21" spans="1:11" ht="26.25" customHeight="1" x14ac:dyDescent="0.2">
      <c r="C21" s="54"/>
      <c r="F21" s="49"/>
      <c r="G21" s="65" t="s">
        <v>183</v>
      </c>
      <c r="H21" s="38" t="str">
        <f>IF(OR($G21=Wirkfaktoren_Minderungsmaßn.!$B$16,$G21=Wirkfaktoren_Minderungsmaßn.!$B$17),"",VLOOKUP($G21,Wirkfaktoren_Minderungsmaßn.!$B$4:$I$15,2,FALSE))</f>
        <v/>
      </c>
      <c r="I21" s="58" t="str">
        <f>IF(OR($G21=Wirkfaktoren_Minderungsmaßn.!$B$16,$G21=Wirkfaktoren_Minderungsmaßn.!$B$17),"",VLOOKUP($G21,Wirkfaktoren_Minderungsmaßn.!$B$4:$I$15,8,FALSE))</f>
        <v/>
      </c>
      <c r="J21" s="61"/>
      <c r="K21" s="213"/>
    </row>
    <row r="22" spans="1:11" ht="26.25" customHeight="1" thickBot="1" x14ac:dyDescent="0.25">
      <c r="B22" s="51"/>
      <c r="C22" s="42"/>
      <c r="D22" s="42"/>
      <c r="E22" s="42"/>
      <c r="F22" s="52"/>
      <c r="G22" s="66" t="s">
        <v>183</v>
      </c>
      <c r="H22" s="39" t="str">
        <f>IF(OR($G22=Wirkfaktoren_Minderungsmaßn.!$B$16,$G22=Wirkfaktoren_Minderungsmaßn.!$B$17),"",VLOOKUP($G22,Wirkfaktoren_Minderungsmaßn.!$B$4:$I$15,2,FALSE))</f>
        <v/>
      </c>
      <c r="I22" s="59" t="str">
        <f>IF(OR($G22=Wirkfaktoren_Minderungsmaßn.!$B$16,$G22=Wirkfaktoren_Minderungsmaßn.!$B$17),"",VLOOKUP($G22,Wirkfaktoren_Minderungsmaßn.!$B$4:$I$15,8,FALSE))</f>
        <v/>
      </c>
      <c r="J22" s="62"/>
      <c r="K22" s="214"/>
    </row>
    <row r="23" spans="1:11" ht="26.25" customHeight="1" thickBot="1" x14ac:dyDescent="0.25">
      <c r="A23" s="92" t="str">
        <f>IF($C23="-AUSWAHL-","",MAX($A$4:$A22)+1)</f>
        <v/>
      </c>
      <c r="B23" s="43" t="str">
        <f>IF($C23="-AUSWAHL-","","EBo "&amp;$A23)</f>
        <v/>
      </c>
      <c r="C23" s="44" t="s">
        <v>183</v>
      </c>
      <c r="D23" s="45" t="str">
        <f>IF($C23="-AUSWAHL-","",VLOOKUP($C23,Bewertung_Eingriffe!$B$3:$E$70,2,FALSE))</f>
        <v/>
      </c>
      <c r="E23" s="45" t="str">
        <f>IF($C23="-AUSWAHL-","",VLOOKUP($C23,Bewertung_Eingriffe!$B$3:$E$70,3,FALSE))</f>
        <v/>
      </c>
      <c r="F23" s="46" t="str">
        <f>IF($C23="-AUSWAHL-","",VLOOKUP($C23,Bewertung_Eingriffe!$B$3:$E$70,4,FALSE))</f>
        <v/>
      </c>
      <c r="G23" s="63" t="s">
        <v>143</v>
      </c>
      <c r="H23" s="41"/>
      <c r="I23" s="123" t="str">
        <f>IF($C23="-AUSWAHL-","",SUM($I24:$I28))</f>
        <v/>
      </c>
      <c r="J23" s="124" t="str">
        <f>IF($C23="-AUSWAHL-","",(($F23*$I23/100)-$F23)*-1)</f>
        <v/>
      </c>
      <c r="K23" s="212"/>
    </row>
    <row r="24" spans="1:11" ht="26.25" customHeight="1" x14ac:dyDescent="0.2">
      <c r="B24" s="47"/>
      <c r="C24" s="48"/>
      <c r="D24" s="48"/>
      <c r="E24" s="48"/>
      <c r="F24" s="49"/>
      <c r="G24" s="64" t="s">
        <v>183</v>
      </c>
      <c r="H24" s="40" t="str">
        <f>IF(OR($G24=Wirkfaktoren_Minderungsmaßn.!$B$16,$G24=Wirkfaktoren_Minderungsmaßn.!$B$17),"",VLOOKUP($G24,Wirkfaktoren_Minderungsmaßn.!$B$4:$I$15,2,FALSE))</f>
        <v/>
      </c>
      <c r="I24" s="57" t="str">
        <f>IF(OR($G24=Wirkfaktoren_Minderungsmaßn.!$B$16,$G24=Wirkfaktoren_Minderungsmaßn.!$B$17),"",VLOOKUP($G24,Wirkfaktoren_Minderungsmaßn.!$B$4:$I$15,8,FALSE))</f>
        <v/>
      </c>
      <c r="J24" s="60"/>
      <c r="K24" s="213"/>
    </row>
    <row r="25" spans="1:11" ht="26.25" customHeight="1" x14ac:dyDescent="0.2">
      <c r="B25" s="47"/>
      <c r="C25" s="48"/>
      <c r="D25" s="48"/>
      <c r="E25" s="48"/>
      <c r="F25" s="49"/>
      <c r="G25" s="65" t="s">
        <v>183</v>
      </c>
      <c r="H25" s="38" t="str">
        <f>IF(OR($G25=Wirkfaktoren_Minderungsmaßn.!$B$16,$G25=Wirkfaktoren_Minderungsmaßn.!$B$17),"",VLOOKUP($G25,Wirkfaktoren_Minderungsmaßn.!$B$4:$I$15,2,FALSE))</f>
        <v/>
      </c>
      <c r="I25" s="58" t="str">
        <f>IF(OR($G25=Wirkfaktoren_Minderungsmaßn.!$B$16,$G25=Wirkfaktoren_Minderungsmaßn.!$B$17),"",VLOOKUP($G25,Wirkfaktoren_Minderungsmaßn.!$B$4:$I$15,8,FALSE))</f>
        <v/>
      </c>
      <c r="J25" s="61"/>
      <c r="K25" s="213"/>
    </row>
    <row r="26" spans="1:11" ht="26.25" customHeight="1" x14ac:dyDescent="0.2">
      <c r="C26" s="54"/>
      <c r="F26" s="49"/>
      <c r="G26" s="65" t="s">
        <v>183</v>
      </c>
      <c r="H26" s="38" t="str">
        <f>IF(OR($G26=Wirkfaktoren_Minderungsmaßn.!$B$16,$G26=Wirkfaktoren_Minderungsmaßn.!$B$17),"",VLOOKUP($G26,Wirkfaktoren_Minderungsmaßn.!$B$4:$I$15,2,FALSE))</f>
        <v/>
      </c>
      <c r="I26" s="58" t="str">
        <f>IF(OR($G26=Wirkfaktoren_Minderungsmaßn.!$B$16,$G26=Wirkfaktoren_Minderungsmaßn.!$B$17),"",VLOOKUP($G26,Wirkfaktoren_Minderungsmaßn.!$B$4:$I$15,8,FALSE))</f>
        <v/>
      </c>
      <c r="J26" s="61"/>
      <c r="K26" s="213"/>
    </row>
    <row r="27" spans="1:11" ht="26.25" customHeight="1" x14ac:dyDescent="0.2">
      <c r="C27" s="54"/>
      <c r="F27" s="49"/>
      <c r="G27" s="65" t="s">
        <v>183</v>
      </c>
      <c r="H27" s="38" t="str">
        <f>IF(OR($G27=Wirkfaktoren_Minderungsmaßn.!$B$16,$G27=Wirkfaktoren_Minderungsmaßn.!$B$17),"",VLOOKUP($G27,Wirkfaktoren_Minderungsmaßn.!$B$4:$I$15,2,FALSE))</f>
        <v/>
      </c>
      <c r="I27" s="58" t="str">
        <f>IF(OR($G27=Wirkfaktoren_Minderungsmaßn.!$B$16,$G27=Wirkfaktoren_Minderungsmaßn.!$B$17),"",VLOOKUP($G27,Wirkfaktoren_Minderungsmaßn.!$B$4:$I$15,8,FALSE))</f>
        <v/>
      </c>
      <c r="J27" s="61"/>
      <c r="K27" s="213"/>
    </row>
    <row r="28" spans="1:11" ht="26.25" customHeight="1" thickBot="1" x14ac:dyDescent="0.25">
      <c r="B28" s="51"/>
      <c r="C28" s="42"/>
      <c r="D28" s="42"/>
      <c r="E28" s="42"/>
      <c r="F28" s="52"/>
      <c r="G28" s="66" t="s">
        <v>183</v>
      </c>
      <c r="H28" s="39" t="str">
        <f>IF(OR($G28=Wirkfaktoren_Minderungsmaßn.!$B$16,$G28=Wirkfaktoren_Minderungsmaßn.!$B$17),"",VLOOKUP($G28,Wirkfaktoren_Minderungsmaßn.!$B$4:$I$15,2,FALSE))</f>
        <v/>
      </c>
      <c r="I28" s="59" t="str">
        <f>IF(OR($G28=Wirkfaktoren_Minderungsmaßn.!$B$16,$G28=Wirkfaktoren_Minderungsmaßn.!$B$17),"",VLOOKUP($G28,Wirkfaktoren_Minderungsmaßn.!$B$4:$I$15,8,FALSE))</f>
        <v/>
      </c>
      <c r="J28" s="62"/>
      <c r="K28" s="214"/>
    </row>
    <row r="29" spans="1:11" ht="26.25" customHeight="1" thickBot="1" x14ac:dyDescent="0.25">
      <c r="A29" s="92" t="str">
        <f>IF($C29="-AUSWAHL-","",MAX($A$4:$A28)+1)</f>
        <v/>
      </c>
      <c r="B29" s="43" t="str">
        <f>IF($C29="-AUSWAHL-","","EBo "&amp;$A29)</f>
        <v/>
      </c>
      <c r="C29" s="44" t="s">
        <v>183</v>
      </c>
      <c r="D29" s="45" t="str">
        <f>IF($C29="-AUSWAHL-","",VLOOKUP($C29,Bewertung_Eingriffe!$B$3:$E$70,2,FALSE))</f>
        <v/>
      </c>
      <c r="E29" s="45" t="str">
        <f>IF($C29="-AUSWAHL-","",VLOOKUP($C29,Bewertung_Eingriffe!$B$3:$E$70,3,FALSE))</f>
        <v/>
      </c>
      <c r="F29" s="46" t="str">
        <f>IF($C29="-AUSWAHL-","",VLOOKUP($C29,Bewertung_Eingriffe!$B$3:$E$70,4,FALSE))</f>
        <v/>
      </c>
      <c r="G29" s="63" t="s">
        <v>143</v>
      </c>
      <c r="H29" s="41"/>
      <c r="I29" s="123" t="str">
        <f>IF($C29="-AUSWAHL-","",SUM($I30:$I34))</f>
        <v/>
      </c>
      <c r="J29" s="124" t="str">
        <f>IF($C29="-AUSWAHL-","",(($F29*$I29/100)-$F29)*-1)</f>
        <v/>
      </c>
      <c r="K29" s="212"/>
    </row>
    <row r="30" spans="1:11" ht="26.25" customHeight="1" x14ac:dyDescent="0.2">
      <c r="B30" s="47"/>
      <c r="C30" s="48"/>
      <c r="D30" s="48"/>
      <c r="E30" s="48"/>
      <c r="F30" s="49"/>
      <c r="G30" s="64" t="s">
        <v>183</v>
      </c>
      <c r="H30" s="40" t="str">
        <f>IF(OR($G30=Wirkfaktoren_Minderungsmaßn.!$B$16,$G30=Wirkfaktoren_Minderungsmaßn.!$B$17),"",VLOOKUP($G30,Wirkfaktoren_Minderungsmaßn.!$B$4:$I$15,2,FALSE))</f>
        <v/>
      </c>
      <c r="I30" s="57" t="str">
        <f>IF(OR($G30=Wirkfaktoren_Minderungsmaßn.!$B$16,$G30=Wirkfaktoren_Minderungsmaßn.!$B$17),"",VLOOKUP($G30,Wirkfaktoren_Minderungsmaßn.!$B$4:$I$15,8,FALSE))</f>
        <v/>
      </c>
      <c r="J30" s="60"/>
      <c r="K30" s="213"/>
    </row>
    <row r="31" spans="1:11" ht="26.25" customHeight="1" x14ac:dyDescent="0.2">
      <c r="B31" s="47"/>
      <c r="C31" s="48"/>
      <c r="D31" s="48"/>
      <c r="E31" s="48"/>
      <c r="F31" s="49"/>
      <c r="G31" s="65" t="s">
        <v>183</v>
      </c>
      <c r="H31" s="38" t="str">
        <f>IF(OR($G31=Wirkfaktoren_Minderungsmaßn.!$B$16,$G31=Wirkfaktoren_Minderungsmaßn.!$B$17),"",VLOOKUP($G31,Wirkfaktoren_Minderungsmaßn.!$B$4:$I$15,2,FALSE))</f>
        <v/>
      </c>
      <c r="I31" s="58" t="str">
        <f>IF(OR($G31=Wirkfaktoren_Minderungsmaßn.!$B$16,$G31=Wirkfaktoren_Minderungsmaßn.!$B$17),"",VLOOKUP($G31,Wirkfaktoren_Minderungsmaßn.!$B$4:$I$15,8,FALSE))</f>
        <v/>
      </c>
      <c r="J31" s="61"/>
      <c r="K31" s="213"/>
    </row>
    <row r="32" spans="1:11" ht="26.25" customHeight="1" x14ac:dyDescent="0.2">
      <c r="C32" s="54"/>
      <c r="F32" s="49"/>
      <c r="G32" s="65" t="s">
        <v>183</v>
      </c>
      <c r="H32" s="38" t="str">
        <f>IF(OR($G32=Wirkfaktoren_Minderungsmaßn.!$B$16,$G32=Wirkfaktoren_Minderungsmaßn.!$B$17),"",VLOOKUP($G32,Wirkfaktoren_Minderungsmaßn.!$B$4:$I$15,2,FALSE))</f>
        <v/>
      </c>
      <c r="I32" s="58" t="str">
        <f>IF(OR($G32=Wirkfaktoren_Minderungsmaßn.!$B$16,$G32=Wirkfaktoren_Minderungsmaßn.!$B$17),"",VLOOKUP($G32,Wirkfaktoren_Minderungsmaßn.!$B$4:$I$15,8,FALSE))</f>
        <v/>
      </c>
      <c r="J32" s="61"/>
      <c r="K32" s="213"/>
    </row>
    <row r="33" spans="1:11" ht="26.25" customHeight="1" x14ac:dyDescent="0.2">
      <c r="C33" s="54"/>
      <c r="F33" s="49"/>
      <c r="G33" s="65" t="s">
        <v>183</v>
      </c>
      <c r="H33" s="38" t="str">
        <f>IF(OR($G33=Wirkfaktoren_Minderungsmaßn.!$B$16,$G33=Wirkfaktoren_Minderungsmaßn.!$B$17),"",VLOOKUP($G33,Wirkfaktoren_Minderungsmaßn.!$B$4:$I$15,2,FALSE))</f>
        <v/>
      </c>
      <c r="I33" s="58" t="str">
        <f>IF(OR($G33=Wirkfaktoren_Minderungsmaßn.!$B$16,$G33=Wirkfaktoren_Minderungsmaßn.!$B$17),"",VLOOKUP($G33,Wirkfaktoren_Minderungsmaßn.!$B$4:$I$15,8,FALSE))</f>
        <v/>
      </c>
      <c r="J33" s="61"/>
      <c r="K33" s="213"/>
    </row>
    <row r="34" spans="1:11" ht="26.25" customHeight="1" thickBot="1" x14ac:dyDescent="0.25">
      <c r="B34" s="51"/>
      <c r="C34" s="42"/>
      <c r="D34" s="42"/>
      <c r="E34" s="42"/>
      <c r="F34" s="52"/>
      <c r="G34" s="66" t="s">
        <v>183</v>
      </c>
      <c r="H34" s="39" t="str">
        <f>IF(OR($G34=Wirkfaktoren_Minderungsmaßn.!$B$16,$G34=Wirkfaktoren_Minderungsmaßn.!$B$17),"",VLOOKUP($G34,Wirkfaktoren_Minderungsmaßn.!$B$4:$I$15,2,FALSE))</f>
        <v/>
      </c>
      <c r="I34" s="59" t="str">
        <f>IF(OR($G34=Wirkfaktoren_Minderungsmaßn.!$B$16,$G34=Wirkfaktoren_Minderungsmaßn.!$B$17),"",VLOOKUP($G34,Wirkfaktoren_Minderungsmaßn.!$B$4:$I$15,8,FALSE))</f>
        <v/>
      </c>
      <c r="J34" s="62"/>
      <c r="K34" s="214"/>
    </row>
    <row r="35" spans="1:11" ht="26.25" customHeight="1" thickBot="1" x14ac:dyDescent="0.25">
      <c r="A35" s="92" t="str">
        <f>IF($C35="-AUSWAHL-","",MAX($A$4:$A34)+1)</f>
        <v/>
      </c>
      <c r="B35" s="43" t="str">
        <f>IF($C35="-AUSWAHL-","","EBo "&amp;$A35)</f>
        <v/>
      </c>
      <c r="C35" s="44" t="s">
        <v>183</v>
      </c>
      <c r="D35" s="45" t="str">
        <f>IF($C35="-AUSWAHL-","",VLOOKUP($C35,Bewertung_Eingriffe!$B$3:$E$70,2,FALSE))</f>
        <v/>
      </c>
      <c r="E35" s="45" t="str">
        <f>IF($C35="-AUSWAHL-","",VLOOKUP($C35,Bewertung_Eingriffe!$B$3:$E$70,3,FALSE))</f>
        <v/>
      </c>
      <c r="F35" s="46" t="str">
        <f>IF($C35="-AUSWAHL-","",VLOOKUP($C35,Bewertung_Eingriffe!$B$3:$E$70,4,FALSE))</f>
        <v/>
      </c>
      <c r="G35" s="63" t="s">
        <v>143</v>
      </c>
      <c r="H35" s="41"/>
      <c r="I35" s="123" t="str">
        <f>IF($C35="-AUSWAHL-","",SUM($I36:$I40))</f>
        <v/>
      </c>
      <c r="J35" s="124" t="str">
        <f>IF($C35="-AUSWAHL-","",(($F35*$I35/100)-$F35)*-1)</f>
        <v/>
      </c>
      <c r="K35" s="212"/>
    </row>
    <row r="36" spans="1:11" ht="26.25" customHeight="1" x14ac:dyDescent="0.2">
      <c r="B36" s="47"/>
      <c r="C36" s="48"/>
      <c r="D36" s="48"/>
      <c r="E36" s="48"/>
      <c r="F36" s="49"/>
      <c r="G36" s="64" t="s">
        <v>183</v>
      </c>
      <c r="H36" s="40" t="str">
        <f>IF(OR($G36=Wirkfaktoren_Minderungsmaßn.!$B$16,$G36=Wirkfaktoren_Minderungsmaßn.!$B$17),"",VLOOKUP($G36,Wirkfaktoren_Minderungsmaßn.!$B$4:$I$15,2,FALSE))</f>
        <v/>
      </c>
      <c r="I36" s="57" t="str">
        <f>IF(OR($G36=Wirkfaktoren_Minderungsmaßn.!$B$16,$G36=Wirkfaktoren_Minderungsmaßn.!$B$17),"",VLOOKUP($G36,Wirkfaktoren_Minderungsmaßn.!$B$4:$I$15,8,FALSE))</f>
        <v/>
      </c>
      <c r="J36" s="60"/>
      <c r="K36" s="213"/>
    </row>
    <row r="37" spans="1:11" ht="26.25" customHeight="1" x14ac:dyDescent="0.2">
      <c r="B37" s="47"/>
      <c r="C37" s="48"/>
      <c r="D37" s="48"/>
      <c r="E37" s="48"/>
      <c r="F37" s="49"/>
      <c r="G37" s="65" t="s">
        <v>183</v>
      </c>
      <c r="H37" s="38" t="str">
        <f>IF(OR($G37=Wirkfaktoren_Minderungsmaßn.!$B$16,$G37=Wirkfaktoren_Minderungsmaßn.!$B$17),"",VLOOKUP($G37,Wirkfaktoren_Minderungsmaßn.!$B$4:$I$15,2,FALSE))</f>
        <v/>
      </c>
      <c r="I37" s="58" t="str">
        <f>IF(OR($G37=Wirkfaktoren_Minderungsmaßn.!$B$16,$G37=Wirkfaktoren_Minderungsmaßn.!$B$17),"",VLOOKUP($G37,Wirkfaktoren_Minderungsmaßn.!$B$4:$I$15,8,FALSE))</f>
        <v/>
      </c>
      <c r="J37" s="61"/>
      <c r="K37" s="213"/>
    </row>
    <row r="38" spans="1:11" ht="26.25" customHeight="1" x14ac:dyDescent="0.2">
      <c r="C38" s="54"/>
      <c r="F38" s="49"/>
      <c r="G38" s="65" t="s">
        <v>183</v>
      </c>
      <c r="H38" s="38" t="str">
        <f>IF(OR($G38=Wirkfaktoren_Minderungsmaßn.!$B$16,$G38=Wirkfaktoren_Minderungsmaßn.!$B$17),"",VLOOKUP($G38,Wirkfaktoren_Minderungsmaßn.!$B$4:$I$15,2,FALSE))</f>
        <v/>
      </c>
      <c r="I38" s="58" t="str">
        <f>IF(OR($G38=Wirkfaktoren_Minderungsmaßn.!$B$16,$G38=Wirkfaktoren_Minderungsmaßn.!$B$17),"",VLOOKUP($G38,Wirkfaktoren_Minderungsmaßn.!$B$4:$I$15,8,FALSE))</f>
        <v/>
      </c>
      <c r="J38" s="61"/>
      <c r="K38" s="213"/>
    </row>
    <row r="39" spans="1:11" ht="26.25" customHeight="1" x14ac:dyDescent="0.2">
      <c r="C39" s="54"/>
      <c r="F39" s="49"/>
      <c r="G39" s="65" t="s">
        <v>183</v>
      </c>
      <c r="H39" s="38" t="str">
        <f>IF(OR($G39=Wirkfaktoren_Minderungsmaßn.!$B$16,$G39=Wirkfaktoren_Minderungsmaßn.!$B$17),"",VLOOKUP($G39,Wirkfaktoren_Minderungsmaßn.!$B$4:$I$15,2,FALSE))</f>
        <v/>
      </c>
      <c r="I39" s="58" t="str">
        <f>IF(OR($G39=Wirkfaktoren_Minderungsmaßn.!$B$16,$G39=Wirkfaktoren_Minderungsmaßn.!$B$17),"",VLOOKUP($G39,Wirkfaktoren_Minderungsmaßn.!$B$4:$I$15,8,FALSE))</f>
        <v/>
      </c>
      <c r="J39" s="61"/>
      <c r="K39" s="213"/>
    </row>
    <row r="40" spans="1:11" ht="26.25" customHeight="1" thickBot="1" x14ac:dyDescent="0.25">
      <c r="B40" s="51"/>
      <c r="C40" s="42"/>
      <c r="D40" s="42"/>
      <c r="E40" s="42"/>
      <c r="F40" s="52"/>
      <c r="G40" s="66" t="s">
        <v>183</v>
      </c>
      <c r="H40" s="39" t="str">
        <f>IF(OR($G40=Wirkfaktoren_Minderungsmaßn.!$B$16,$G40=Wirkfaktoren_Minderungsmaßn.!$B$17),"",VLOOKUP($G40,Wirkfaktoren_Minderungsmaßn.!$B$4:$I$15,2,FALSE))</f>
        <v/>
      </c>
      <c r="I40" s="59" t="str">
        <f>IF(OR($G40=Wirkfaktoren_Minderungsmaßn.!$B$16,$G40=Wirkfaktoren_Minderungsmaßn.!$B$17),"",VLOOKUP($G40,Wirkfaktoren_Minderungsmaßn.!$B$4:$I$15,8,FALSE))</f>
        <v/>
      </c>
      <c r="J40" s="62"/>
      <c r="K40" s="214"/>
    </row>
    <row r="41" spans="1:11" ht="26.25" customHeight="1" thickBot="1" x14ac:dyDescent="0.25">
      <c r="A41" s="92" t="str">
        <f>IF($C41="-AUSWAHL-","",MAX($A$4:$A40)+1)</f>
        <v/>
      </c>
      <c r="B41" s="43" t="str">
        <f>IF($C41="-AUSWAHL-","","EBo "&amp;$A41)</f>
        <v/>
      </c>
      <c r="C41" s="44" t="s">
        <v>183</v>
      </c>
      <c r="D41" s="45" t="str">
        <f>IF($C41="-AUSWAHL-","",VLOOKUP($C41,Bewertung_Eingriffe!$B$3:$E$70,2,FALSE))</f>
        <v/>
      </c>
      <c r="E41" s="45" t="str">
        <f>IF($C41="-AUSWAHL-","",VLOOKUP($C41,Bewertung_Eingriffe!$B$3:$E$70,3,FALSE))</f>
        <v/>
      </c>
      <c r="F41" s="46" t="str">
        <f>IF($C41="-AUSWAHL-","",VLOOKUP($C41,Bewertung_Eingriffe!$B$3:$E$70,4,FALSE))</f>
        <v/>
      </c>
      <c r="G41" s="63" t="s">
        <v>143</v>
      </c>
      <c r="H41" s="41"/>
      <c r="I41" s="123" t="str">
        <f>IF($C41="-AUSWAHL-","",SUM($I42:$I46))</f>
        <v/>
      </c>
      <c r="J41" s="124" t="str">
        <f>IF($C41="-AUSWAHL-","",(($F41*$I41/100)-$F41)*-1)</f>
        <v/>
      </c>
      <c r="K41" s="212"/>
    </row>
    <row r="42" spans="1:11" ht="26.25" customHeight="1" x14ac:dyDescent="0.2">
      <c r="B42" s="47"/>
      <c r="C42" s="48"/>
      <c r="D42" s="48"/>
      <c r="E42" s="48"/>
      <c r="F42" s="49"/>
      <c r="G42" s="64" t="s">
        <v>183</v>
      </c>
      <c r="H42" s="40" t="str">
        <f>IF(OR($G42=Wirkfaktoren_Minderungsmaßn.!$B$16,$G42=Wirkfaktoren_Minderungsmaßn.!$B$17),"",VLOOKUP($G42,Wirkfaktoren_Minderungsmaßn.!$B$4:$I$15,2,FALSE))</f>
        <v/>
      </c>
      <c r="I42" s="57" t="str">
        <f>IF(OR($G42=Wirkfaktoren_Minderungsmaßn.!$B$16,$G42=Wirkfaktoren_Minderungsmaßn.!$B$17),"",VLOOKUP($G42,Wirkfaktoren_Minderungsmaßn.!$B$4:$I$15,8,FALSE))</f>
        <v/>
      </c>
      <c r="J42" s="60"/>
      <c r="K42" s="213"/>
    </row>
    <row r="43" spans="1:11" ht="26.25" customHeight="1" x14ac:dyDescent="0.2">
      <c r="B43" s="47"/>
      <c r="C43" s="48"/>
      <c r="D43" s="48"/>
      <c r="E43" s="48"/>
      <c r="F43" s="49"/>
      <c r="G43" s="65" t="s">
        <v>183</v>
      </c>
      <c r="H43" s="38" t="str">
        <f>IF(OR($G43=Wirkfaktoren_Minderungsmaßn.!$B$16,$G43=Wirkfaktoren_Minderungsmaßn.!$B$17),"",VLOOKUP($G43,Wirkfaktoren_Minderungsmaßn.!$B$4:$I$15,2,FALSE))</f>
        <v/>
      </c>
      <c r="I43" s="58" t="str">
        <f>IF(OR($G43=Wirkfaktoren_Minderungsmaßn.!$B$16,$G43=Wirkfaktoren_Minderungsmaßn.!$B$17),"",VLOOKUP($G43,Wirkfaktoren_Minderungsmaßn.!$B$4:$I$15,8,FALSE))</f>
        <v/>
      </c>
      <c r="J43" s="61"/>
      <c r="K43" s="213"/>
    </row>
    <row r="44" spans="1:11" ht="26.25" customHeight="1" x14ac:dyDescent="0.2">
      <c r="C44" s="54"/>
      <c r="F44" s="49"/>
      <c r="G44" s="65" t="s">
        <v>183</v>
      </c>
      <c r="H44" s="38" t="str">
        <f>IF(OR($G44=Wirkfaktoren_Minderungsmaßn.!$B$16,$G44=Wirkfaktoren_Minderungsmaßn.!$B$17),"",VLOOKUP($G44,Wirkfaktoren_Minderungsmaßn.!$B$4:$I$15,2,FALSE))</f>
        <v/>
      </c>
      <c r="I44" s="58" t="str">
        <f>IF(OR($G44=Wirkfaktoren_Minderungsmaßn.!$B$16,$G44=Wirkfaktoren_Minderungsmaßn.!$B$17),"",VLOOKUP($G44,Wirkfaktoren_Minderungsmaßn.!$B$4:$I$15,8,FALSE))</f>
        <v/>
      </c>
      <c r="J44" s="61"/>
      <c r="K44" s="213"/>
    </row>
    <row r="45" spans="1:11" ht="26.25" customHeight="1" x14ac:dyDescent="0.2">
      <c r="C45" s="54"/>
      <c r="F45" s="49"/>
      <c r="G45" s="65" t="s">
        <v>183</v>
      </c>
      <c r="H45" s="38" t="str">
        <f>IF(OR($G45=Wirkfaktoren_Minderungsmaßn.!$B$16,$G45=Wirkfaktoren_Minderungsmaßn.!$B$17),"",VLOOKUP($G45,Wirkfaktoren_Minderungsmaßn.!$B$4:$I$15,2,FALSE))</f>
        <v/>
      </c>
      <c r="I45" s="58" t="str">
        <f>IF(OR($G45=Wirkfaktoren_Minderungsmaßn.!$B$16,$G45=Wirkfaktoren_Minderungsmaßn.!$B$17),"",VLOOKUP($G45,Wirkfaktoren_Minderungsmaßn.!$B$4:$I$15,8,FALSE))</f>
        <v/>
      </c>
      <c r="J45" s="61"/>
      <c r="K45" s="213"/>
    </row>
    <row r="46" spans="1:11" ht="26.25" customHeight="1" thickBot="1" x14ac:dyDescent="0.25">
      <c r="B46" s="51"/>
      <c r="C46" s="42"/>
      <c r="D46" s="42"/>
      <c r="E46" s="42"/>
      <c r="F46" s="52"/>
      <c r="G46" s="66" t="s">
        <v>183</v>
      </c>
      <c r="H46" s="39" t="str">
        <f>IF(OR($G46=Wirkfaktoren_Minderungsmaßn.!$B$16,$G46=Wirkfaktoren_Minderungsmaßn.!$B$17),"",VLOOKUP($G46,Wirkfaktoren_Minderungsmaßn.!$B$4:$I$15,2,FALSE))</f>
        <v/>
      </c>
      <c r="I46" s="59" t="str">
        <f>IF(OR($G46=Wirkfaktoren_Minderungsmaßn.!$B$16,$G46=Wirkfaktoren_Minderungsmaßn.!$B$17),"",VLOOKUP($G46,Wirkfaktoren_Minderungsmaßn.!$B$4:$I$15,8,FALSE))</f>
        <v/>
      </c>
      <c r="J46" s="62"/>
      <c r="K46" s="214"/>
    </row>
    <row r="47" spans="1:11" ht="26.25" customHeight="1" thickBot="1" x14ac:dyDescent="0.25">
      <c r="A47" s="92" t="str">
        <f>IF($C47="-AUSWAHL-","",MAX($A$4:$A46)+1)</f>
        <v/>
      </c>
      <c r="B47" s="43" t="str">
        <f>IF($C47="-AUSWAHL-","","EBo "&amp;$A47)</f>
        <v/>
      </c>
      <c r="C47" s="44" t="s">
        <v>183</v>
      </c>
      <c r="D47" s="45" t="str">
        <f>IF($C47="-AUSWAHL-","",VLOOKUP($C47,Bewertung_Eingriffe!$B$3:$E$70,2,FALSE))</f>
        <v/>
      </c>
      <c r="E47" s="45" t="str">
        <f>IF($C47="-AUSWAHL-","",VLOOKUP($C47,Bewertung_Eingriffe!$B$3:$E$70,3,FALSE))</f>
        <v/>
      </c>
      <c r="F47" s="46" t="str">
        <f>IF($C47="-AUSWAHL-","",VLOOKUP($C47,Bewertung_Eingriffe!$B$3:$E$70,4,FALSE))</f>
        <v/>
      </c>
      <c r="G47" s="63" t="s">
        <v>143</v>
      </c>
      <c r="H47" s="41"/>
      <c r="I47" s="123" t="str">
        <f>IF($C47="-AUSWAHL-","",SUM($I48:$I52))</f>
        <v/>
      </c>
      <c r="J47" s="124" t="str">
        <f>IF($C47="-AUSWAHL-","",(($F47*$I47/100)-$F47)*-1)</f>
        <v/>
      </c>
      <c r="K47" s="212"/>
    </row>
    <row r="48" spans="1:11" ht="26.25" customHeight="1" x14ac:dyDescent="0.2">
      <c r="B48" s="47"/>
      <c r="C48" s="48"/>
      <c r="D48" s="48"/>
      <c r="E48" s="48"/>
      <c r="F48" s="49"/>
      <c r="G48" s="64" t="s">
        <v>183</v>
      </c>
      <c r="H48" s="40" t="str">
        <f>IF(OR($G48=Wirkfaktoren_Minderungsmaßn.!$B$16,$G48=Wirkfaktoren_Minderungsmaßn.!$B$17),"",VLOOKUP($G48,Wirkfaktoren_Minderungsmaßn.!$B$4:$I$15,2,FALSE))</f>
        <v/>
      </c>
      <c r="I48" s="57" t="str">
        <f>IF(OR($G48=Wirkfaktoren_Minderungsmaßn.!$B$16,$G48=Wirkfaktoren_Minderungsmaßn.!$B$17),"",VLOOKUP($G48,Wirkfaktoren_Minderungsmaßn.!$B$4:$I$15,8,FALSE))</f>
        <v/>
      </c>
      <c r="J48" s="60"/>
      <c r="K48" s="213"/>
    </row>
    <row r="49" spans="1:11" ht="26.25" customHeight="1" x14ac:dyDescent="0.2">
      <c r="B49" s="47"/>
      <c r="C49" s="48"/>
      <c r="D49" s="48"/>
      <c r="E49" s="48"/>
      <c r="F49" s="49"/>
      <c r="G49" s="65" t="s">
        <v>183</v>
      </c>
      <c r="H49" s="38" t="str">
        <f>IF(OR($G49=Wirkfaktoren_Minderungsmaßn.!$B$16,$G49=Wirkfaktoren_Minderungsmaßn.!$B$17),"",VLOOKUP($G49,Wirkfaktoren_Minderungsmaßn.!$B$4:$I$15,2,FALSE))</f>
        <v/>
      </c>
      <c r="I49" s="58" t="str">
        <f>IF(OR($G49=Wirkfaktoren_Minderungsmaßn.!$B$16,$G49=Wirkfaktoren_Minderungsmaßn.!$B$17),"",VLOOKUP($G49,Wirkfaktoren_Minderungsmaßn.!$B$4:$I$15,8,FALSE))</f>
        <v/>
      </c>
      <c r="J49" s="61"/>
      <c r="K49" s="213"/>
    </row>
    <row r="50" spans="1:11" ht="26.25" customHeight="1" x14ac:dyDescent="0.2">
      <c r="C50" s="54"/>
      <c r="F50" s="49"/>
      <c r="G50" s="65" t="s">
        <v>183</v>
      </c>
      <c r="H50" s="38" t="str">
        <f>IF(OR($G50=Wirkfaktoren_Minderungsmaßn.!$B$16,$G50=Wirkfaktoren_Minderungsmaßn.!$B$17),"",VLOOKUP($G50,Wirkfaktoren_Minderungsmaßn.!$B$4:$I$15,2,FALSE))</f>
        <v/>
      </c>
      <c r="I50" s="58" t="str">
        <f>IF(OR($G50=Wirkfaktoren_Minderungsmaßn.!$B$16,$G50=Wirkfaktoren_Minderungsmaßn.!$B$17),"",VLOOKUP($G50,Wirkfaktoren_Minderungsmaßn.!$B$4:$I$15,8,FALSE))</f>
        <v/>
      </c>
      <c r="J50" s="61"/>
      <c r="K50" s="213"/>
    </row>
    <row r="51" spans="1:11" ht="26.25" customHeight="1" x14ac:dyDescent="0.2">
      <c r="C51" s="54"/>
      <c r="F51" s="49"/>
      <c r="G51" s="65" t="s">
        <v>183</v>
      </c>
      <c r="H51" s="38" t="str">
        <f>IF(OR($G51=Wirkfaktoren_Minderungsmaßn.!$B$16,$G51=Wirkfaktoren_Minderungsmaßn.!$B$17),"",VLOOKUP($G51,Wirkfaktoren_Minderungsmaßn.!$B$4:$I$15,2,FALSE))</f>
        <v/>
      </c>
      <c r="I51" s="58" t="str">
        <f>IF(OR($G51=Wirkfaktoren_Minderungsmaßn.!$B$16,$G51=Wirkfaktoren_Minderungsmaßn.!$B$17),"",VLOOKUP($G51,Wirkfaktoren_Minderungsmaßn.!$B$4:$I$15,8,FALSE))</f>
        <v/>
      </c>
      <c r="J51" s="61"/>
      <c r="K51" s="213"/>
    </row>
    <row r="52" spans="1:11" ht="26.25" customHeight="1" thickBot="1" x14ac:dyDescent="0.25">
      <c r="B52" s="51"/>
      <c r="C52" s="42"/>
      <c r="D52" s="42"/>
      <c r="E52" s="42"/>
      <c r="F52" s="52"/>
      <c r="G52" s="66" t="s">
        <v>183</v>
      </c>
      <c r="H52" s="39" t="str">
        <f>IF(OR($G52=Wirkfaktoren_Minderungsmaßn.!$B$16,$G52=Wirkfaktoren_Minderungsmaßn.!$B$17),"",VLOOKUP($G52,Wirkfaktoren_Minderungsmaßn.!$B$4:$I$15,2,FALSE))</f>
        <v/>
      </c>
      <c r="I52" s="59" t="str">
        <f>IF(OR($G52=Wirkfaktoren_Minderungsmaßn.!$B$16,$G52=Wirkfaktoren_Minderungsmaßn.!$B$17),"",VLOOKUP($G52,Wirkfaktoren_Minderungsmaßn.!$B$4:$I$15,8,FALSE))</f>
        <v/>
      </c>
      <c r="J52" s="62"/>
      <c r="K52" s="214"/>
    </row>
    <row r="53" spans="1:11" ht="26.25" customHeight="1" thickBot="1" x14ac:dyDescent="0.25">
      <c r="A53" s="92" t="str">
        <f>IF($C53="-AUSWAHL-","",MAX($A$4:$A52)+1)</f>
        <v/>
      </c>
      <c r="B53" s="43" t="str">
        <f>IF($C53="-AUSWAHL-","","EBo "&amp;$A53)</f>
        <v/>
      </c>
      <c r="C53" s="44" t="s">
        <v>183</v>
      </c>
      <c r="D53" s="45" t="str">
        <f>IF($C53="-AUSWAHL-","",VLOOKUP($C53,Bewertung_Eingriffe!$B$3:$E$70,2,FALSE))</f>
        <v/>
      </c>
      <c r="E53" s="45" t="str">
        <f>IF($C53="-AUSWAHL-","",VLOOKUP($C53,Bewertung_Eingriffe!$B$3:$E$70,3,FALSE))</f>
        <v/>
      </c>
      <c r="F53" s="46" t="str">
        <f>IF($C53="-AUSWAHL-","",VLOOKUP($C53,Bewertung_Eingriffe!$B$3:$E$70,4,FALSE))</f>
        <v/>
      </c>
      <c r="G53" s="63" t="s">
        <v>143</v>
      </c>
      <c r="H53" s="41"/>
      <c r="I53" s="123" t="str">
        <f>IF($C53="-AUSWAHL-","",SUM($I54:$I58))</f>
        <v/>
      </c>
      <c r="J53" s="124" t="str">
        <f>IF($C53="-AUSWAHL-","",(($F53*$I53/100)-$F53)*-1)</f>
        <v/>
      </c>
      <c r="K53" s="212"/>
    </row>
    <row r="54" spans="1:11" ht="26.25" customHeight="1" x14ac:dyDescent="0.2">
      <c r="B54" s="47"/>
      <c r="C54" s="48"/>
      <c r="D54" s="48"/>
      <c r="E54" s="48"/>
      <c r="F54" s="49"/>
      <c r="G54" s="64" t="s">
        <v>183</v>
      </c>
      <c r="H54" s="40" t="str">
        <f>IF(OR($G54=Wirkfaktoren_Minderungsmaßn.!$B$16,$G54=Wirkfaktoren_Minderungsmaßn.!$B$17),"",VLOOKUP($G54,Wirkfaktoren_Minderungsmaßn.!$B$4:$I$15,2,FALSE))</f>
        <v/>
      </c>
      <c r="I54" s="57" t="str">
        <f>IF(OR($G54=Wirkfaktoren_Minderungsmaßn.!$B$16,$G54=Wirkfaktoren_Minderungsmaßn.!$B$17),"",VLOOKUP($G54,Wirkfaktoren_Minderungsmaßn.!$B$4:$I$15,8,FALSE))</f>
        <v/>
      </c>
      <c r="J54" s="60"/>
      <c r="K54" s="213"/>
    </row>
    <row r="55" spans="1:11" ht="26.25" customHeight="1" x14ac:dyDescent="0.2">
      <c r="B55" s="47"/>
      <c r="C55" s="48"/>
      <c r="D55" s="48"/>
      <c r="E55" s="48"/>
      <c r="F55" s="49"/>
      <c r="G55" s="65" t="s">
        <v>183</v>
      </c>
      <c r="H55" s="38" t="str">
        <f>IF(OR($G55=Wirkfaktoren_Minderungsmaßn.!$B$16,$G55=Wirkfaktoren_Minderungsmaßn.!$B$17),"",VLOOKUP($G55,Wirkfaktoren_Minderungsmaßn.!$B$4:$I$15,2,FALSE))</f>
        <v/>
      </c>
      <c r="I55" s="58" t="str">
        <f>IF(OR($G55=Wirkfaktoren_Minderungsmaßn.!$B$16,$G55=Wirkfaktoren_Minderungsmaßn.!$B$17),"",VLOOKUP($G55,Wirkfaktoren_Minderungsmaßn.!$B$4:$I$15,8,FALSE))</f>
        <v/>
      </c>
      <c r="J55" s="61"/>
      <c r="K55" s="213"/>
    </row>
    <row r="56" spans="1:11" ht="26.25" customHeight="1" x14ac:dyDescent="0.2">
      <c r="C56" s="54"/>
      <c r="F56" s="49"/>
      <c r="G56" s="65" t="s">
        <v>183</v>
      </c>
      <c r="H56" s="38" t="str">
        <f>IF(OR($G56=Wirkfaktoren_Minderungsmaßn.!$B$16,$G56=Wirkfaktoren_Minderungsmaßn.!$B$17),"",VLOOKUP($G56,Wirkfaktoren_Minderungsmaßn.!$B$4:$I$15,2,FALSE))</f>
        <v/>
      </c>
      <c r="I56" s="58" t="str">
        <f>IF(OR($G56=Wirkfaktoren_Minderungsmaßn.!$B$16,$G56=Wirkfaktoren_Minderungsmaßn.!$B$17),"",VLOOKUP($G56,Wirkfaktoren_Minderungsmaßn.!$B$4:$I$15,8,FALSE))</f>
        <v/>
      </c>
      <c r="J56" s="61"/>
      <c r="K56" s="213"/>
    </row>
    <row r="57" spans="1:11" ht="26.25" customHeight="1" x14ac:dyDescent="0.2">
      <c r="C57" s="54"/>
      <c r="F57" s="49"/>
      <c r="G57" s="65" t="s">
        <v>183</v>
      </c>
      <c r="H57" s="38" t="str">
        <f>IF(OR($G57=Wirkfaktoren_Minderungsmaßn.!$B$16,$G57=Wirkfaktoren_Minderungsmaßn.!$B$17),"",VLOOKUP($G57,Wirkfaktoren_Minderungsmaßn.!$B$4:$I$15,2,FALSE))</f>
        <v/>
      </c>
      <c r="I57" s="58" t="str">
        <f>IF(OR($G57=Wirkfaktoren_Minderungsmaßn.!$B$16,$G57=Wirkfaktoren_Minderungsmaßn.!$B$17),"",VLOOKUP($G57,Wirkfaktoren_Minderungsmaßn.!$B$4:$I$15,8,FALSE))</f>
        <v/>
      </c>
      <c r="J57" s="61"/>
      <c r="K57" s="213"/>
    </row>
    <row r="58" spans="1:11" ht="26.25" customHeight="1" thickBot="1" x14ac:dyDescent="0.25">
      <c r="B58" s="51"/>
      <c r="C58" s="42"/>
      <c r="D58" s="42"/>
      <c r="E58" s="42"/>
      <c r="F58" s="52"/>
      <c r="G58" s="66" t="s">
        <v>183</v>
      </c>
      <c r="H58" s="39" t="str">
        <f>IF(OR($G58=Wirkfaktoren_Minderungsmaßn.!$B$16,$G58=Wirkfaktoren_Minderungsmaßn.!$B$17),"",VLOOKUP($G58,Wirkfaktoren_Minderungsmaßn.!$B$4:$I$15,2,FALSE))</f>
        <v/>
      </c>
      <c r="I58" s="59" t="str">
        <f>IF(OR($G58=Wirkfaktoren_Minderungsmaßn.!$B$16,$G58=Wirkfaktoren_Minderungsmaßn.!$B$17),"",VLOOKUP($G58,Wirkfaktoren_Minderungsmaßn.!$B$4:$I$15,8,FALSE))</f>
        <v/>
      </c>
      <c r="J58" s="62"/>
      <c r="K58" s="214"/>
    </row>
    <row r="59" spans="1:11" ht="26.25" customHeight="1" thickBot="1" x14ac:dyDescent="0.25">
      <c r="A59" s="92" t="str">
        <f>IF($C59="-AUSWAHL-","",MAX($A$4:$A58)+1)</f>
        <v/>
      </c>
      <c r="B59" s="43" t="str">
        <f>IF($C59="-AUSWAHL-","","EBo "&amp;$A59)</f>
        <v/>
      </c>
      <c r="C59" s="44" t="s">
        <v>183</v>
      </c>
      <c r="D59" s="45" t="str">
        <f>IF($C59="-AUSWAHL-","",VLOOKUP($C59,Bewertung_Eingriffe!$B$3:$E$70,2,FALSE))</f>
        <v/>
      </c>
      <c r="E59" s="45" t="str">
        <f>IF($C59="-AUSWAHL-","",VLOOKUP($C59,Bewertung_Eingriffe!$B$3:$E$70,3,FALSE))</f>
        <v/>
      </c>
      <c r="F59" s="46" t="str">
        <f>IF($C59="-AUSWAHL-","",VLOOKUP($C59,Bewertung_Eingriffe!$B$3:$E$70,4,FALSE))</f>
        <v/>
      </c>
      <c r="G59" s="63" t="s">
        <v>143</v>
      </c>
      <c r="H59" s="41"/>
      <c r="I59" s="123" t="str">
        <f>IF($C59="-AUSWAHL-","",SUM($I60:$I64))</f>
        <v/>
      </c>
      <c r="J59" s="124" t="str">
        <f>IF($C59="-AUSWAHL-","",(($F59*$I59/100)-$F59)*-1)</f>
        <v/>
      </c>
      <c r="K59" s="212"/>
    </row>
    <row r="60" spans="1:11" ht="26.25" customHeight="1" x14ac:dyDescent="0.2">
      <c r="B60" s="47"/>
      <c r="C60" s="48"/>
      <c r="D60" s="48"/>
      <c r="E60" s="48"/>
      <c r="F60" s="49"/>
      <c r="G60" s="64" t="s">
        <v>183</v>
      </c>
      <c r="H60" s="40" t="str">
        <f>IF(OR($G60=Wirkfaktoren_Minderungsmaßn.!$B$16,$G60=Wirkfaktoren_Minderungsmaßn.!$B$17),"",VLOOKUP($G60,Wirkfaktoren_Minderungsmaßn.!$B$4:$I$15,2,FALSE))</f>
        <v/>
      </c>
      <c r="I60" s="57" t="str">
        <f>IF(OR($G60=Wirkfaktoren_Minderungsmaßn.!$B$16,$G60=Wirkfaktoren_Minderungsmaßn.!$B$17),"",VLOOKUP($G60,Wirkfaktoren_Minderungsmaßn.!$B$4:$I$15,8,FALSE))</f>
        <v/>
      </c>
      <c r="J60" s="60"/>
      <c r="K60" s="213"/>
    </row>
    <row r="61" spans="1:11" ht="26.25" customHeight="1" x14ac:dyDescent="0.2">
      <c r="B61" s="47"/>
      <c r="C61" s="48"/>
      <c r="D61" s="48"/>
      <c r="E61" s="48"/>
      <c r="F61" s="49"/>
      <c r="G61" s="65" t="s">
        <v>183</v>
      </c>
      <c r="H61" s="38" t="str">
        <f>IF(OR($G61=Wirkfaktoren_Minderungsmaßn.!$B$16,$G61=Wirkfaktoren_Minderungsmaßn.!$B$17),"",VLOOKUP($G61,Wirkfaktoren_Minderungsmaßn.!$B$4:$I$15,2,FALSE))</f>
        <v/>
      </c>
      <c r="I61" s="58" t="str">
        <f>IF(OR($G61=Wirkfaktoren_Minderungsmaßn.!$B$16,$G61=Wirkfaktoren_Minderungsmaßn.!$B$17),"",VLOOKUP($G61,Wirkfaktoren_Minderungsmaßn.!$B$4:$I$15,8,FALSE))</f>
        <v/>
      </c>
      <c r="J61" s="61"/>
      <c r="K61" s="213"/>
    </row>
    <row r="62" spans="1:11" ht="26.25" customHeight="1" x14ac:dyDescent="0.2">
      <c r="C62" s="54"/>
      <c r="F62" s="49"/>
      <c r="G62" s="65" t="s">
        <v>183</v>
      </c>
      <c r="H62" s="38" t="str">
        <f>IF(OR($G62=Wirkfaktoren_Minderungsmaßn.!$B$16,$G62=Wirkfaktoren_Minderungsmaßn.!$B$17),"",VLOOKUP($G62,Wirkfaktoren_Minderungsmaßn.!$B$4:$I$15,2,FALSE))</f>
        <v/>
      </c>
      <c r="I62" s="58" t="str">
        <f>IF(OR($G62=Wirkfaktoren_Minderungsmaßn.!$B$16,$G62=Wirkfaktoren_Minderungsmaßn.!$B$17),"",VLOOKUP($G62,Wirkfaktoren_Minderungsmaßn.!$B$4:$I$15,8,FALSE))</f>
        <v/>
      </c>
      <c r="J62" s="61"/>
      <c r="K62" s="213"/>
    </row>
    <row r="63" spans="1:11" ht="26.25" customHeight="1" x14ac:dyDescent="0.2">
      <c r="C63" s="54"/>
      <c r="F63" s="49"/>
      <c r="G63" s="65" t="s">
        <v>183</v>
      </c>
      <c r="H63" s="38" t="str">
        <f>IF(OR($G63=Wirkfaktoren_Minderungsmaßn.!$B$16,$G63=Wirkfaktoren_Minderungsmaßn.!$B$17),"",VLOOKUP($G63,Wirkfaktoren_Minderungsmaßn.!$B$4:$I$15,2,FALSE))</f>
        <v/>
      </c>
      <c r="I63" s="58" t="str">
        <f>IF(OR($G63=Wirkfaktoren_Minderungsmaßn.!$B$16,$G63=Wirkfaktoren_Minderungsmaßn.!$B$17),"",VLOOKUP($G63,Wirkfaktoren_Minderungsmaßn.!$B$4:$I$15,8,FALSE))</f>
        <v/>
      </c>
      <c r="J63" s="61"/>
      <c r="K63" s="213"/>
    </row>
    <row r="64" spans="1:11" ht="26.25" customHeight="1" thickBot="1" x14ac:dyDescent="0.25">
      <c r="B64" s="51"/>
      <c r="C64" s="42"/>
      <c r="D64" s="42"/>
      <c r="E64" s="42"/>
      <c r="F64" s="52"/>
      <c r="G64" s="66" t="s">
        <v>183</v>
      </c>
      <c r="H64" s="39" t="str">
        <f>IF(OR($G64=Wirkfaktoren_Minderungsmaßn.!$B$16,$G64=Wirkfaktoren_Minderungsmaßn.!$B$17),"",VLOOKUP($G64,Wirkfaktoren_Minderungsmaßn.!$B$4:$I$15,2,FALSE))</f>
        <v/>
      </c>
      <c r="I64" s="59" t="str">
        <f>IF(OR($G64=Wirkfaktoren_Minderungsmaßn.!$B$16,$G64=Wirkfaktoren_Minderungsmaßn.!$B$17),"",VLOOKUP($G64,Wirkfaktoren_Minderungsmaßn.!$B$4:$I$15,8,FALSE))</f>
        <v/>
      </c>
      <c r="J64" s="62"/>
      <c r="K64" s="214"/>
    </row>
    <row r="65" spans="1:11" ht="26.25" customHeight="1" thickBot="1" x14ac:dyDescent="0.25">
      <c r="A65" s="92" t="str">
        <f>IF($C65="-AUSWAHL-","",MAX($A$4:$A64)+1)</f>
        <v/>
      </c>
      <c r="B65" s="43" t="str">
        <f>IF($C65="-AUSWAHL-","","EBo "&amp;$A65)</f>
        <v/>
      </c>
      <c r="C65" s="44" t="s">
        <v>183</v>
      </c>
      <c r="D65" s="45" t="str">
        <f>IF($C65="-AUSWAHL-","",VLOOKUP($C65,Bewertung_Eingriffe!$B$3:$E$70,2,FALSE))</f>
        <v/>
      </c>
      <c r="E65" s="45" t="str">
        <f>IF($C65="-AUSWAHL-","",VLOOKUP($C65,Bewertung_Eingriffe!$B$3:$E$70,3,FALSE))</f>
        <v/>
      </c>
      <c r="F65" s="46" t="str">
        <f>IF($C65="-AUSWAHL-","",VLOOKUP($C65,Bewertung_Eingriffe!$B$3:$E$70,4,FALSE))</f>
        <v/>
      </c>
      <c r="G65" s="63" t="s">
        <v>143</v>
      </c>
      <c r="H65" s="41"/>
      <c r="I65" s="123" t="str">
        <f>IF($C65="-AUSWAHL-","",SUM($I66:$I70))</f>
        <v/>
      </c>
      <c r="J65" s="124" t="str">
        <f>IF($C65="-AUSWAHL-","",(($F65*$I65/100)-$F65)*-1)</f>
        <v/>
      </c>
      <c r="K65" s="212"/>
    </row>
    <row r="66" spans="1:11" ht="26.25" customHeight="1" x14ac:dyDescent="0.2">
      <c r="B66" s="47"/>
      <c r="C66" s="48"/>
      <c r="D66" s="48"/>
      <c r="E66" s="48"/>
      <c r="F66" s="49"/>
      <c r="G66" s="64" t="s">
        <v>183</v>
      </c>
      <c r="H66" s="40" t="str">
        <f>IF(OR($G66=Wirkfaktoren_Minderungsmaßn.!$B$16,$G66=Wirkfaktoren_Minderungsmaßn.!$B$17),"",VLOOKUP($G66,Wirkfaktoren_Minderungsmaßn.!$B$4:$I$15,2,FALSE))</f>
        <v/>
      </c>
      <c r="I66" s="57" t="str">
        <f>IF(OR($G66=Wirkfaktoren_Minderungsmaßn.!$B$16,$G66=Wirkfaktoren_Minderungsmaßn.!$B$17),"",VLOOKUP($G66,Wirkfaktoren_Minderungsmaßn.!$B$4:$I$15,8,FALSE))</f>
        <v/>
      </c>
      <c r="J66" s="60"/>
      <c r="K66" s="213"/>
    </row>
    <row r="67" spans="1:11" ht="26.25" customHeight="1" x14ac:dyDescent="0.2">
      <c r="B67" s="47"/>
      <c r="C67" s="48"/>
      <c r="D67" s="48"/>
      <c r="E67" s="48"/>
      <c r="F67" s="49"/>
      <c r="G67" s="65" t="s">
        <v>183</v>
      </c>
      <c r="H67" s="38" t="str">
        <f>IF(OR($G67=Wirkfaktoren_Minderungsmaßn.!$B$16,$G67=Wirkfaktoren_Minderungsmaßn.!$B$17),"",VLOOKUP($G67,Wirkfaktoren_Minderungsmaßn.!$B$4:$I$15,2,FALSE))</f>
        <v/>
      </c>
      <c r="I67" s="58" t="str">
        <f>IF(OR($G67=Wirkfaktoren_Minderungsmaßn.!$B$16,$G67=Wirkfaktoren_Minderungsmaßn.!$B$17),"",VLOOKUP($G67,Wirkfaktoren_Minderungsmaßn.!$B$4:$I$15,8,FALSE))</f>
        <v/>
      </c>
      <c r="J67" s="61"/>
      <c r="K67" s="213"/>
    </row>
    <row r="68" spans="1:11" ht="26.25" customHeight="1" x14ac:dyDescent="0.2">
      <c r="C68" s="54"/>
      <c r="F68" s="49"/>
      <c r="G68" s="65" t="s">
        <v>183</v>
      </c>
      <c r="H68" s="38" t="str">
        <f>IF(OR($G68=Wirkfaktoren_Minderungsmaßn.!$B$16,$G68=Wirkfaktoren_Minderungsmaßn.!$B$17),"",VLOOKUP($G68,Wirkfaktoren_Minderungsmaßn.!$B$4:$I$15,2,FALSE))</f>
        <v/>
      </c>
      <c r="I68" s="58" t="str">
        <f>IF(OR($G68=Wirkfaktoren_Minderungsmaßn.!$B$16,$G68=Wirkfaktoren_Minderungsmaßn.!$B$17),"",VLOOKUP($G68,Wirkfaktoren_Minderungsmaßn.!$B$4:$I$15,8,FALSE))</f>
        <v/>
      </c>
      <c r="J68" s="61"/>
      <c r="K68" s="213"/>
    </row>
    <row r="69" spans="1:11" ht="26.25" customHeight="1" x14ac:dyDescent="0.2">
      <c r="C69" s="54"/>
      <c r="F69" s="49"/>
      <c r="G69" s="65" t="s">
        <v>183</v>
      </c>
      <c r="H69" s="38" t="str">
        <f>IF(OR($G69=Wirkfaktoren_Minderungsmaßn.!$B$16,$G69=Wirkfaktoren_Minderungsmaßn.!$B$17),"",VLOOKUP($G69,Wirkfaktoren_Minderungsmaßn.!$B$4:$I$15,2,FALSE))</f>
        <v/>
      </c>
      <c r="I69" s="58" t="str">
        <f>IF(OR($G69=Wirkfaktoren_Minderungsmaßn.!$B$16,$G69=Wirkfaktoren_Minderungsmaßn.!$B$17),"",VLOOKUP($G69,Wirkfaktoren_Minderungsmaßn.!$B$4:$I$15,8,FALSE))</f>
        <v/>
      </c>
      <c r="J69" s="61"/>
      <c r="K69" s="213"/>
    </row>
    <row r="70" spans="1:11" ht="26.25" customHeight="1" thickBot="1" x14ac:dyDescent="0.25">
      <c r="B70" s="51"/>
      <c r="C70" s="42"/>
      <c r="D70" s="42"/>
      <c r="E70" s="42"/>
      <c r="F70" s="52"/>
      <c r="G70" s="66" t="s">
        <v>183</v>
      </c>
      <c r="H70" s="39" t="str">
        <f>IF(OR($G70=Wirkfaktoren_Minderungsmaßn.!$B$16,$G70=Wirkfaktoren_Minderungsmaßn.!$B$17),"",VLOOKUP($G70,Wirkfaktoren_Minderungsmaßn.!$B$4:$I$15,2,FALSE))</f>
        <v/>
      </c>
      <c r="I70" s="59" t="str">
        <f>IF(OR($G70=Wirkfaktoren_Minderungsmaßn.!$B$16,$G70=Wirkfaktoren_Minderungsmaßn.!$B$17),"",VLOOKUP($G70,Wirkfaktoren_Minderungsmaßn.!$B$4:$I$15,8,FALSE))</f>
        <v/>
      </c>
      <c r="J70" s="62"/>
      <c r="K70" s="214"/>
    </row>
    <row r="71" spans="1:11" ht="26.25" customHeight="1" thickBot="1" x14ac:dyDescent="0.25">
      <c r="A71" s="92" t="str">
        <f>IF($C71="-AUSWAHL-","",MAX($A$4:$A70)+1)</f>
        <v/>
      </c>
      <c r="B71" s="43" t="str">
        <f>IF($C71="-AUSWAHL-","","EBo "&amp;$A71)</f>
        <v/>
      </c>
      <c r="C71" s="44" t="s">
        <v>183</v>
      </c>
      <c r="D71" s="45" t="str">
        <f>IF($C71="-AUSWAHL-","",VLOOKUP($C71,Bewertung_Eingriffe!$B$3:$E$70,2,FALSE))</f>
        <v/>
      </c>
      <c r="E71" s="45" t="str">
        <f>IF($C71="-AUSWAHL-","",VLOOKUP($C71,Bewertung_Eingriffe!$B$3:$E$70,3,FALSE))</f>
        <v/>
      </c>
      <c r="F71" s="46" t="str">
        <f>IF($C71="-AUSWAHL-","",VLOOKUP($C71,Bewertung_Eingriffe!$B$3:$E$70,4,FALSE))</f>
        <v/>
      </c>
      <c r="G71" s="63" t="s">
        <v>143</v>
      </c>
      <c r="H71" s="41"/>
      <c r="I71" s="123" t="str">
        <f>IF($C71="-AUSWAHL-","",SUM($I72:$I76))</f>
        <v/>
      </c>
      <c r="J71" s="124" t="str">
        <f>IF($C71="-AUSWAHL-","",(($F71*$I71/100)-$F71)*-1)</f>
        <v/>
      </c>
      <c r="K71" s="212"/>
    </row>
    <row r="72" spans="1:11" ht="26.25" customHeight="1" x14ac:dyDescent="0.2">
      <c r="B72" s="47"/>
      <c r="C72" s="48"/>
      <c r="D72" s="48"/>
      <c r="E72" s="48"/>
      <c r="F72" s="49"/>
      <c r="G72" s="64" t="s">
        <v>183</v>
      </c>
      <c r="H72" s="40" t="str">
        <f>IF(OR($G72=Wirkfaktoren_Minderungsmaßn.!$B$16,$G72=Wirkfaktoren_Minderungsmaßn.!$B$17),"",VLOOKUP($G72,Wirkfaktoren_Minderungsmaßn.!$B$4:$I$15,2,FALSE))</f>
        <v/>
      </c>
      <c r="I72" s="57" t="str">
        <f>IF(OR($G72=Wirkfaktoren_Minderungsmaßn.!$B$16,$G72=Wirkfaktoren_Minderungsmaßn.!$B$17),"",VLOOKUP($G72,Wirkfaktoren_Minderungsmaßn.!$B$4:$I$15,8,FALSE))</f>
        <v/>
      </c>
      <c r="J72" s="60"/>
      <c r="K72" s="213"/>
    </row>
    <row r="73" spans="1:11" ht="26.25" customHeight="1" x14ac:dyDescent="0.2">
      <c r="B73" s="47"/>
      <c r="C73" s="48"/>
      <c r="D73" s="48"/>
      <c r="E73" s="48"/>
      <c r="F73" s="49"/>
      <c r="G73" s="65" t="s">
        <v>183</v>
      </c>
      <c r="H73" s="38" t="str">
        <f>IF(OR($G73=Wirkfaktoren_Minderungsmaßn.!$B$16,$G73=Wirkfaktoren_Minderungsmaßn.!$B$17),"",VLOOKUP($G73,Wirkfaktoren_Minderungsmaßn.!$B$4:$I$15,2,FALSE))</f>
        <v/>
      </c>
      <c r="I73" s="58" t="str">
        <f>IF(OR($G73=Wirkfaktoren_Minderungsmaßn.!$B$16,$G73=Wirkfaktoren_Minderungsmaßn.!$B$17),"",VLOOKUP($G73,Wirkfaktoren_Minderungsmaßn.!$B$4:$I$15,8,FALSE))</f>
        <v/>
      </c>
      <c r="J73" s="61"/>
      <c r="K73" s="213"/>
    </row>
    <row r="74" spans="1:11" ht="26.25" customHeight="1" x14ac:dyDescent="0.2">
      <c r="C74" s="54"/>
      <c r="F74" s="49"/>
      <c r="G74" s="65" t="s">
        <v>183</v>
      </c>
      <c r="H74" s="38" t="str">
        <f>IF(OR($G74=Wirkfaktoren_Minderungsmaßn.!$B$16,$G74=Wirkfaktoren_Minderungsmaßn.!$B$17),"",VLOOKUP($G74,Wirkfaktoren_Minderungsmaßn.!$B$4:$I$15,2,FALSE))</f>
        <v/>
      </c>
      <c r="I74" s="58" t="str">
        <f>IF(OR($G74=Wirkfaktoren_Minderungsmaßn.!$B$16,$G74=Wirkfaktoren_Minderungsmaßn.!$B$17),"",VLOOKUP($G74,Wirkfaktoren_Minderungsmaßn.!$B$4:$I$15,8,FALSE))</f>
        <v/>
      </c>
      <c r="J74" s="61"/>
      <c r="K74" s="213"/>
    </row>
    <row r="75" spans="1:11" ht="26.25" customHeight="1" x14ac:dyDescent="0.2">
      <c r="C75" s="54"/>
      <c r="F75" s="49"/>
      <c r="G75" s="65" t="s">
        <v>183</v>
      </c>
      <c r="H75" s="38" t="str">
        <f>IF(OR($G75=Wirkfaktoren_Minderungsmaßn.!$B$16,$G75=Wirkfaktoren_Minderungsmaßn.!$B$17),"",VLOOKUP($G75,Wirkfaktoren_Minderungsmaßn.!$B$4:$I$15,2,FALSE))</f>
        <v/>
      </c>
      <c r="I75" s="58" t="str">
        <f>IF(OR($G75=Wirkfaktoren_Minderungsmaßn.!$B$16,$G75=Wirkfaktoren_Minderungsmaßn.!$B$17),"",VLOOKUP($G75,Wirkfaktoren_Minderungsmaßn.!$B$4:$I$15,8,FALSE))</f>
        <v/>
      </c>
      <c r="J75" s="61"/>
      <c r="K75" s="213"/>
    </row>
    <row r="76" spans="1:11" ht="26.25" customHeight="1" thickBot="1" x14ac:dyDescent="0.25">
      <c r="B76" s="51"/>
      <c r="C76" s="42"/>
      <c r="D76" s="42"/>
      <c r="E76" s="42"/>
      <c r="F76" s="52"/>
      <c r="G76" s="66" t="s">
        <v>183</v>
      </c>
      <c r="H76" s="39" t="str">
        <f>IF(OR($G76=Wirkfaktoren_Minderungsmaßn.!$B$16,$G76=Wirkfaktoren_Minderungsmaßn.!$B$17),"",VLOOKUP($G76,Wirkfaktoren_Minderungsmaßn.!$B$4:$I$15,2,FALSE))</f>
        <v/>
      </c>
      <c r="I76" s="59" t="str">
        <f>IF(OR($G76=Wirkfaktoren_Minderungsmaßn.!$B$16,$G76=Wirkfaktoren_Minderungsmaßn.!$B$17),"",VLOOKUP($G76,Wirkfaktoren_Minderungsmaßn.!$B$4:$I$15,8,FALSE))</f>
        <v/>
      </c>
      <c r="J76" s="62"/>
      <c r="K76" s="214"/>
    </row>
    <row r="77" spans="1:11" ht="26.25" customHeight="1" thickBot="1" x14ac:dyDescent="0.25">
      <c r="A77" s="92" t="str">
        <f>IF($C77="-AUSWAHL-","",MAX($A$4:$A76)+1)</f>
        <v/>
      </c>
      <c r="B77" s="43" t="str">
        <f>IF($C77="-AUSWAHL-","","EBo "&amp;$A77)</f>
        <v/>
      </c>
      <c r="C77" s="44" t="s">
        <v>183</v>
      </c>
      <c r="D77" s="45" t="str">
        <f>IF($C77="-AUSWAHL-","",VLOOKUP($C77,Bewertung_Eingriffe!$B$3:$E$70,2,FALSE))</f>
        <v/>
      </c>
      <c r="E77" s="45" t="str">
        <f>IF($C77="-AUSWAHL-","",VLOOKUP($C77,Bewertung_Eingriffe!$B$3:$E$70,3,FALSE))</f>
        <v/>
      </c>
      <c r="F77" s="46" t="str">
        <f>IF($C77="-AUSWAHL-","",VLOOKUP($C77,Bewertung_Eingriffe!$B$3:$E$70,4,FALSE))</f>
        <v/>
      </c>
      <c r="G77" s="63" t="s">
        <v>143</v>
      </c>
      <c r="H77" s="41"/>
      <c r="I77" s="123" t="str">
        <f>IF($C77="-AUSWAHL-","",SUM($I78:$I82))</f>
        <v/>
      </c>
      <c r="J77" s="124" t="str">
        <f>IF($C77="-AUSWAHL-","",(($F77*$I77/100)-$F77)*-1)</f>
        <v/>
      </c>
      <c r="K77" s="212"/>
    </row>
    <row r="78" spans="1:11" ht="26.25" customHeight="1" x14ac:dyDescent="0.2">
      <c r="B78" s="47"/>
      <c r="C78" s="48"/>
      <c r="D78" s="48"/>
      <c r="E78" s="48"/>
      <c r="F78" s="49"/>
      <c r="G78" s="64" t="s">
        <v>183</v>
      </c>
      <c r="H78" s="40" t="str">
        <f>IF(OR($G78=Wirkfaktoren_Minderungsmaßn.!$B$16,$G78=Wirkfaktoren_Minderungsmaßn.!$B$17),"",VLOOKUP($G78,Wirkfaktoren_Minderungsmaßn.!$B$4:$I$15,2,FALSE))</f>
        <v/>
      </c>
      <c r="I78" s="57" t="str">
        <f>IF(OR($G78=Wirkfaktoren_Minderungsmaßn.!$B$16,$G78=Wirkfaktoren_Minderungsmaßn.!$B$17),"",VLOOKUP($G78,Wirkfaktoren_Minderungsmaßn.!$B$4:$I$15,8,FALSE))</f>
        <v/>
      </c>
      <c r="J78" s="60"/>
      <c r="K78" s="213"/>
    </row>
    <row r="79" spans="1:11" ht="26.25" customHeight="1" x14ac:dyDescent="0.2">
      <c r="B79" s="47"/>
      <c r="C79" s="48"/>
      <c r="D79" s="48"/>
      <c r="E79" s="48"/>
      <c r="F79" s="49"/>
      <c r="G79" s="65" t="s">
        <v>183</v>
      </c>
      <c r="H79" s="38" t="str">
        <f>IF(OR($G79=Wirkfaktoren_Minderungsmaßn.!$B$16,$G79=Wirkfaktoren_Minderungsmaßn.!$B$17),"",VLOOKUP($G79,Wirkfaktoren_Minderungsmaßn.!$B$4:$I$15,2,FALSE))</f>
        <v/>
      </c>
      <c r="I79" s="58" t="str">
        <f>IF(OR($G79=Wirkfaktoren_Minderungsmaßn.!$B$16,$G79=Wirkfaktoren_Minderungsmaßn.!$B$17),"",VLOOKUP($G79,Wirkfaktoren_Minderungsmaßn.!$B$4:$I$15,8,FALSE))</f>
        <v/>
      </c>
      <c r="J79" s="61"/>
      <c r="K79" s="213"/>
    </row>
    <row r="80" spans="1:11" ht="26.25" customHeight="1" x14ac:dyDescent="0.2">
      <c r="C80" s="54"/>
      <c r="F80" s="49"/>
      <c r="G80" s="65" t="s">
        <v>183</v>
      </c>
      <c r="H80" s="38" t="str">
        <f>IF(OR($G80=Wirkfaktoren_Minderungsmaßn.!$B$16,$G80=Wirkfaktoren_Minderungsmaßn.!$B$17),"",VLOOKUP($G80,Wirkfaktoren_Minderungsmaßn.!$B$4:$I$15,2,FALSE))</f>
        <v/>
      </c>
      <c r="I80" s="58" t="str">
        <f>IF(OR($G80=Wirkfaktoren_Minderungsmaßn.!$B$16,$G80=Wirkfaktoren_Minderungsmaßn.!$B$17),"",VLOOKUP($G80,Wirkfaktoren_Minderungsmaßn.!$B$4:$I$15,8,FALSE))</f>
        <v/>
      </c>
      <c r="J80" s="61"/>
      <c r="K80" s="213"/>
    </row>
    <row r="81" spans="1:11" ht="26.25" customHeight="1" x14ac:dyDescent="0.2">
      <c r="C81" s="54"/>
      <c r="F81" s="49"/>
      <c r="G81" s="65" t="s">
        <v>183</v>
      </c>
      <c r="H81" s="38" t="str">
        <f>IF(OR($G81=Wirkfaktoren_Minderungsmaßn.!$B$16,$G81=Wirkfaktoren_Minderungsmaßn.!$B$17),"",VLOOKUP($G81,Wirkfaktoren_Minderungsmaßn.!$B$4:$I$15,2,FALSE))</f>
        <v/>
      </c>
      <c r="I81" s="58" t="str">
        <f>IF(OR($G81=Wirkfaktoren_Minderungsmaßn.!$B$16,$G81=Wirkfaktoren_Minderungsmaßn.!$B$17),"",VLOOKUP($G81,Wirkfaktoren_Minderungsmaßn.!$B$4:$I$15,8,FALSE))</f>
        <v/>
      </c>
      <c r="J81" s="61"/>
      <c r="K81" s="213"/>
    </row>
    <row r="82" spans="1:11" ht="26.25" customHeight="1" thickBot="1" x14ac:dyDescent="0.25">
      <c r="B82" s="51"/>
      <c r="C82" s="42"/>
      <c r="D82" s="42"/>
      <c r="E82" s="42"/>
      <c r="F82" s="52"/>
      <c r="G82" s="66" t="s">
        <v>183</v>
      </c>
      <c r="H82" s="39" t="str">
        <f>IF(OR($G82=Wirkfaktoren_Minderungsmaßn.!$B$16,$G82=Wirkfaktoren_Minderungsmaßn.!$B$17),"",VLOOKUP($G82,Wirkfaktoren_Minderungsmaßn.!$B$4:$I$15,2,FALSE))</f>
        <v/>
      </c>
      <c r="I82" s="59" t="str">
        <f>IF(OR($G82=Wirkfaktoren_Minderungsmaßn.!$B$16,$G82=Wirkfaktoren_Minderungsmaßn.!$B$17),"",VLOOKUP($G82,Wirkfaktoren_Minderungsmaßn.!$B$4:$I$15,8,FALSE))</f>
        <v/>
      </c>
      <c r="J82" s="62"/>
      <c r="K82" s="214"/>
    </row>
    <row r="83" spans="1:11" ht="26.25" customHeight="1" thickBot="1" x14ac:dyDescent="0.25">
      <c r="A83" s="92" t="str">
        <f>IF($C83="-AUSWAHL-","",MAX($A$4:$A82)+1)</f>
        <v/>
      </c>
      <c r="B83" s="43" t="str">
        <f>IF($C83="-AUSWAHL-","","EBo "&amp;$A83)</f>
        <v/>
      </c>
      <c r="C83" s="44" t="s">
        <v>183</v>
      </c>
      <c r="D83" s="45" t="str">
        <f>IF($C83="-AUSWAHL-","",VLOOKUP($C83,Bewertung_Eingriffe!$B$3:$E$70,2,FALSE))</f>
        <v/>
      </c>
      <c r="E83" s="45" t="str">
        <f>IF($C83="-AUSWAHL-","",VLOOKUP($C83,Bewertung_Eingriffe!$B$3:$E$70,3,FALSE))</f>
        <v/>
      </c>
      <c r="F83" s="46" t="str">
        <f>IF($C83="-AUSWAHL-","",VLOOKUP($C83,Bewertung_Eingriffe!$B$3:$E$70,4,FALSE))</f>
        <v/>
      </c>
      <c r="G83" s="63" t="s">
        <v>143</v>
      </c>
      <c r="H83" s="41"/>
      <c r="I83" s="123" t="str">
        <f>IF($C83="-AUSWAHL-","",SUM($I84:$I88))</f>
        <v/>
      </c>
      <c r="J83" s="124" t="str">
        <f>IF($C83="-AUSWAHL-","",(($F83*$I83/100)-$F83)*-1)</f>
        <v/>
      </c>
      <c r="K83" s="212"/>
    </row>
    <row r="84" spans="1:11" ht="26.25" customHeight="1" x14ac:dyDescent="0.2">
      <c r="B84" s="47"/>
      <c r="C84" s="48"/>
      <c r="D84" s="48"/>
      <c r="E84" s="48"/>
      <c r="F84" s="49"/>
      <c r="G84" s="64" t="s">
        <v>183</v>
      </c>
      <c r="H84" s="40" t="str">
        <f>IF(OR($G84=Wirkfaktoren_Minderungsmaßn.!$B$16,$G84=Wirkfaktoren_Minderungsmaßn.!$B$17),"",VLOOKUP($G84,Wirkfaktoren_Minderungsmaßn.!$B$4:$I$15,2,FALSE))</f>
        <v/>
      </c>
      <c r="I84" s="57" t="str">
        <f>IF(OR($G84=Wirkfaktoren_Minderungsmaßn.!$B$16,$G84=Wirkfaktoren_Minderungsmaßn.!$B$17),"",VLOOKUP($G84,Wirkfaktoren_Minderungsmaßn.!$B$4:$I$15,8,FALSE))</f>
        <v/>
      </c>
      <c r="J84" s="60"/>
      <c r="K84" s="213"/>
    </row>
    <row r="85" spans="1:11" ht="26.25" customHeight="1" x14ac:dyDescent="0.2">
      <c r="B85" s="47"/>
      <c r="C85" s="48"/>
      <c r="D85" s="48"/>
      <c r="E85" s="48"/>
      <c r="F85" s="49"/>
      <c r="G85" s="65" t="s">
        <v>183</v>
      </c>
      <c r="H85" s="38" t="str">
        <f>IF(OR($G85=Wirkfaktoren_Minderungsmaßn.!$B$16,$G85=Wirkfaktoren_Minderungsmaßn.!$B$17),"",VLOOKUP($G85,Wirkfaktoren_Minderungsmaßn.!$B$4:$I$15,2,FALSE))</f>
        <v/>
      </c>
      <c r="I85" s="58" t="str">
        <f>IF(OR($G85=Wirkfaktoren_Minderungsmaßn.!$B$16,$G85=Wirkfaktoren_Minderungsmaßn.!$B$17),"",VLOOKUP($G85,Wirkfaktoren_Minderungsmaßn.!$B$4:$I$15,8,FALSE))</f>
        <v/>
      </c>
      <c r="J85" s="61"/>
      <c r="K85" s="213"/>
    </row>
    <row r="86" spans="1:11" ht="26.25" customHeight="1" x14ac:dyDescent="0.2">
      <c r="C86" s="54"/>
      <c r="F86" s="49"/>
      <c r="G86" s="65" t="s">
        <v>183</v>
      </c>
      <c r="H86" s="38" t="str">
        <f>IF(OR($G86=Wirkfaktoren_Minderungsmaßn.!$B$16,$G86=Wirkfaktoren_Minderungsmaßn.!$B$17),"",VLOOKUP($G86,Wirkfaktoren_Minderungsmaßn.!$B$4:$I$15,2,FALSE))</f>
        <v/>
      </c>
      <c r="I86" s="58" t="str">
        <f>IF(OR($G86=Wirkfaktoren_Minderungsmaßn.!$B$16,$G86=Wirkfaktoren_Minderungsmaßn.!$B$17),"",VLOOKUP($G86,Wirkfaktoren_Minderungsmaßn.!$B$4:$I$15,8,FALSE))</f>
        <v/>
      </c>
      <c r="J86" s="61"/>
      <c r="K86" s="213"/>
    </row>
    <row r="87" spans="1:11" ht="26.25" customHeight="1" x14ac:dyDescent="0.2">
      <c r="C87" s="54"/>
      <c r="F87" s="49"/>
      <c r="G87" s="65" t="s">
        <v>183</v>
      </c>
      <c r="H87" s="38" t="str">
        <f>IF(OR($G87=Wirkfaktoren_Minderungsmaßn.!$B$16,$G87=Wirkfaktoren_Minderungsmaßn.!$B$17),"",VLOOKUP($G87,Wirkfaktoren_Minderungsmaßn.!$B$4:$I$15,2,FALSE))</f>
        <v/>
      </c>
      <c r="I87" s="58" t="str">
        <f>IF(OR($G87=Wirkfaktoren_Minderungsmaßn.!$B$16,$G87=Wirkfaktoren_Minderungsmaßn.!$B$17),"",VLOOKUP($G87,Wirkfaktoren_Minderungsmaßn.!$B$4:$I$15,8,FALSE))</f>
        <v/>
      </c>
      <c r="J87" s="61"/>
      <c r="K87" s="213"/>
    </row>
    <row r="88" spans="1:11" ht="26.25" customHeight="1" thickBot="1" x14ac:dyDescent="0.25">
      <c r="B88" s="51"/>
      <c r="C88" s="42"/>
      <c r="D88" s="42"/>
      <c r="E88" s="42"/>
      <c r="F88" s="52"/>
      <c r="G88" s="66" t="s">
        <v>183</v>
      </c>
      <c r="H88" s="39" t="str">
        <f>IF(OR($G88=Wirkfaktoren_Minderungsmaßn.!$B$16,$G88=Wirkfaktoren_Minderungsmaßn.!$B$17),"",VLOOKUP($G88,Wirkfaktoren_Minderungsmaßn.!$B$4:$I$15,2,FALSE))</f>
        <v/>
      </c>
      <c r="I88" s="59" t="str">
        <f>IF(OR($G88=Wirkfaktoren_Minderungsmaßn.!$B$16,$G88=Wirkfaktoren_Minderungsmaßn.!$B$17),"",VLOOKUP($G88,Wirkfaktoren_Minderungsmaßn.!$B$4:$I$15,8,FALSE))</f>
        <v/>
      </c>
      <c r="J88" s="62"/>
      <c r="K88" s="214"/>
    </row>
    <row r="89" spans="1:11" ht="26.25" customHeight="1" thickBot="1" x14ac:dyDescent="0.25">
      <c r="A89" s="92" t="str">
        <f>IF($C89="-AUSWAHL-","",MAX($A$4:$A88)+1)</f>
        <v/>
      </c>
      <c r="B89" s="43" t="str">
        <f>IF($C89="-AUSWAHL-","","EBo "&amp;$A89)</f>
        <v/>
      </c>
      <c r="C89" s="44" t="s">
        <v>183</v>
      </c>
      <c r="D89" s="45" t="str">
        <f>IF($C89="-AUSWAHL-","",VLOOKUP($C89,Bewertung_Eingriffe!$B$3:$E$70,2,FALSE))</f>
        <v/>
      </c>
      <c r="E89" s="45" t="str">
        <f>IF($C89="-AUSWAHL-","",VLOOKUP($C89,Bewertung_Eingriffe!$B$3:$E$70,3,FALSE))</f>
        <v/>
      </c>
      <c r="F89" s="46" t="str">
        <f>IF($C89="-AUSWAHL-","",VLOOKUP($C89,Bewertung_Eingriffe!$B$3:$E$70,4,FALSE))</f>
        <v/>
      </c>
      <c r="G89" s="63" t="s">
        <v>143</v>
      </c>
      <c r="H89" s="41"/>
      <c r="I89" s="123" t="str">
        <f>IF($C89="-AUSWAHL-","",SUM($I90:$I94))</f>
        <v/>
      </c>
      <c r="J89" s="124" t="str">
        <f>IF($C89="-AUSWAHL-","",(($F89*$I89/100)-$F89)*-1)</f>
        <v/>
      </c>
      <c r="K89" s="212"/>
    </row>
    <row r="90" spans="1:11" ht="26.25" customHeight="1" x14ac:dyDescent="0.2">
      <c r="B90" s="47"/>
      <c r="C90" s="48"/>
      <c r="D90" s="48"/>
      <c r="E90" s="48"/>
      <c r="F90" s="49"/>
      <c r="G90" s="64" t="s">
        <v>183</v>
      </c>
      <c r="H90" s="40" t="str">
        <f>IF(OR($G90=Wirkfaktoren_Minderungsmaßn.!$B$16,$G90=Wirkfaktoren_Minderungsmaßn.!$B$17),"",VLOOKUP($G90,Wirkfaktoren_Minderungsmaßn.!$B$4:$I$15,2,FALSE))</f>
        <v/>
      </c>
      <c r="I90" s="57" t="str">
        <f>IF(OR($G90=Wirkfaktoren_Minderungsmaßn.!$B$16,$G90=Wirkfaktoren_Minderungsmaßn.!$B$17),"",VLOOKUP($G90,Wirkfaktoren_Minderungsmaßn.!$B$4:$I$15,8,FALSE))</f>
        <v/>
      </c>
      <c r="J90" s="60"/>
      <c r="K90" s="213"/>
    </row>
    <row r="91" spans="1:11" ht="26.25" customHeight="1" x14ac:dyDescent="0.2">
      <c r="B91" s="47"/>
      <c r="C91" s="48"/>
      <c r="D91" s="48"/>
      <c r="E91" s="48"/>
      <c r="F91" s="49"/>
      <c r="G91" s="65" t="s">
        <v>183</v>
      </c>
      <c r="H91" s="38" t="str">
        <f>IF(OR($G91=Wirkfaktoren_Minderungsmaßn.!$B$16,$G91=Wirkfaktoren_Minderungsmaßn.!$B$17),"",VLOOKUP($G91,Wirkfaktoren_Minderungsmaßn.!$B$4:$I$15,2,FALSE))</f>
        <v/>
      </c>
      <c r="I91" s="58" t="str">
        <f>IF(OR($G91=Wirkfaktoren_Minderungsmaßn.!$B$16,$G91=Wirkfaktoren_Minderungsmaßn.!$B$17),"",VLOOKUP($G91,Wirkfaktoren_Minderungsmaßn.!$B$4:$I$15,8,FALSE))</f>
        <v/>
      </c>
      <c r="J91" s="61"/>
      <c r="K91" s="213"/>
    </row>
    <row r="92" spans="1:11" ht="26.25" customHeight="1" x14ac:dyDescent="0.2">
      <c r="C92" s="54"/>
      <c r="F92" s="49"/>
      <c r="G92" s="65" t="s">
        <v>183</v>
      </c>
      <c r="H92" s="38" t="str">
        <f>IF(OR($G92=Wirkfaktoren_Minderungsmaßn.!$B$16,$G92=Wirkfaktoren_Minderungsmaßn.!$B$17),"",VLOOKUP($G92,Wirkfaktoren_Minderungsmaßn.!$B$4:$I$15,2,FALSE))</f>
        <v/>
      </c>
      <c r="I92" s="58" t="str">
        <f>IF(OR($G92=Wirkfaktoren_Minderungsmaßn.!$B$16,$G92=Wirkfaktoren_Minderungsmaßn.!$B$17),"",VLOOKUP($G92,Wirkfaktoren_Minderungsmaßn.!$B$4:$I$15,8,FALSE))</f>
        <v/>
      </c>
      <c r="J92" s="61"/>
      <c r="K92" s="213"/>
    </row>
    <row r="93" spans="1:11" ht="26.25" customHeight="1" x14ac:dyDescent="0.2">
      <c r="C93" s="54"/>
      <c r="F93" s="49"/>
      <c r="G93" s="65" t="s">
        <v>183</v>
      </c>
      <c r="H93" s="38" t="str">
        <f>IF(OR($G93=Wirkfaktoren_Minderungsmaßn.!$B$16,$G93=Wirkfaktoren_Minderungsmaßn.!$B$17),"",VLOOKUP($G93,Wirkfaktoren_Minderungsmaßn.!$B$4:$I$15,2,FALSE))</f>
        <v/>
      </c>
      <c r="I93" s="58" t="str">
        <f>IF(OR($G93=Wirkfaktoren_Minderungsmaßn.!$B$16,$G93=Wirkfaktoren_Minderungsmaßn.!$B$17),"",VLOOKUP($G93,Wirkfaktoren_Minderungsmaßn.!$B$4:$I$15,8,FALSE))</f>
        <v/>
      </c>
      <c r="J93" s="61"/>
      <c r="K93" s="213"/>
    </row>
    <row r="94" spans="1:11" ht="26.25" customHeight="1" thickBot="1" x14ac:dyDescent="0.25">
      <c r="B94" s="51"/>
      <c r="C94" s="42"/>
      <c r="D94" s="42"/>
      <c r="E94" s="42"/>
      <c r="F94" s="52"/>
      <c r="G94" s="66" t="s">
        <v>183</v>
      </c>
      <c r="H94" s="39" t="str">
        <f>IF(OR($G94=Wirkfaktoren_Minderungsmaßn.!$B$16,$G94=Wirkfaktoren_Minderungsmaßn.!$B$17),"",VLOOKUP($G94,Wirkfaktoren_Minderungsmaßn.!$B$4:$I$15,2,FALSE))</f>
        <v/>
      </c>
      <c r="I94" s="59" t="str">
        <f>IF(OR($G94=Wirkfaktoren_Minderungsmaßn.!$B$16,$G94=Wirkfaktoren_Minderungsmaßn.!$B$17),"",VLOOKUP($G94,Wirkfaktoren_Minderungsmaßn.!$B$4:$I$15,8,FALSE))</f>
        <v/>
      </c>
      <c r="J94" s="62"/>
      <c r="K94" s="214"/>
    </row>
    <row r="95" spans="1:11" ht="26.25" customHeight="1" thickBot="1" x14ac:dyDescent="0.25">
      <c r="A95" s="92" t="str">
        <f>IF($C95="-AUSWAHL-","",MAX($A$4:$A94)+1)</f>
        <v/>
      </c>
      <c r="B95" s="43" t="str">
        <f>IF($C95="-AUSWAHL-","","EBo "&amp;$A95)</f>
        <v/>
      </c>
      <c r="C95" s="44" t="s">
        <v>183</v>
      </c>
      <c r="D95" s="45" t="str">
        <f>IF($C95="-AUSWAHL-","",VLOOKUP($C95,Bewertung_Eingriffe!$B$3:$E$70,2,FALSE))</f>
        <v/>
      </c>
      <c r="E95" s="45" t="str">
        <f>IF($C95="-AUSWAHL-","",VLOOKUP($C95,Bewertung_Eingriffe!$B$3:$E$70,3,FALSE))</f>
        <v/>
      </c>
      <c r="F95" s="46" t="str">
        <f>IF($C95="-AUSWAHL-","",VLOOKUP($C95,Bewertung_Eingriffe!$B$3:$E$70,4,FALSE))</f>
        <v/>
      </c>
      <c r="G95" s="63" t="s">
        <v>143</v>
      </c>
      <c r="H95" s="41"/>
      <c r="I95" s="123" t="str">
        <f>IF($C95="-AUSWAHL-","",SUM($I96:$I100))</f>
        <v/>
      </c>
      <c r="J95" s="124" t="str">
        <f>IF($C95="-AUSWAHL-","",(($F95*$I95/100)-$F95)*-1)</f>
        <v/>
      </c>
      <c r="K95" s="212"/>
    </row>
    <row r="96" spans="1:11" ht="26.25" customHeight="1" x14ac:dyDescent="0.2">
      <c r="B96" s="47"/>
      <c r="C96" s="48"/>
      <c r="D96" s="48"/>
      <c r="E96" s="48"/>
      <c r="F96" s="49"/>
      <c r="G96" s="64" t="s">
        <v>183</v>
      </c>
      <c r="H96" s="40" t="str">
        <f>IF(OR($G96=Wirkfaktoren_Minderungsmaßn.!$B$16,$G96=Wirkfaktoren_Minderungsmaßn.!$B$17),"",VLOOKUP($G96,Wirkfaktoren_Minderungsmaßn.!$B$4:$I$15,2,FALSE))</f>
        <v/>
      </c>
      <c r="I96" s="57" t="str">
        <f>IF(OR($G96=Wirkfaktoren_Minderungsmaßn.!$B$16,$G96=Wirkfaktoren_Minderungsmaßn.!$B$17),"",VLOOKUP($G96,Wirkfaktoren_Minderungsmaßn.!$B$4:$I$15,8,FALSE))</f>
        <v/>
      </c>
      <c r="J96" s="60"/>
      <c r="K96" s="213"/>
    </row>
    <row r="97" spans="1:11" ht="26.25" customHeight="1" x14ac:dyDescent="0.2">
      <c r="B97" s="47"/>
      <c r="C97" s="48"/>
      <c r="D97" s="48"/>
      <c r="E97" s="48"/>
      <c r="F97" s="49"/>
      <c r="G97" s="65" t="s">
        <v>183</v>
      </c>
      <c r="H97" s="38" t="str">
        <f>IF(OR($G97=Wirkfaktoren_Minderungsmaßn.!$B$16,$G97=Wirkfaktoren_Minderungsmaßn.!$B$17),"",VLOOKUP($G97,Wirkfaktoren_Minderungsmaßn.!$B$4:$I$15,2,FALSE))</f>
        <v/>
      </c>
      <c r="I97" s="58" t="str">
        <f>IF(OR($G97=Wirkfaktoren_Minderungsmaßn.!$B$16,$G97=Wirkfaktoren_Minderungsmaßn.!$B$17),"",VLOOKUP($G97,Wirkfaktoren_Minderungsmaßn.!$B$4:$I$15,8,FALSE))</f>
        <v/>
      </c>
      <c r="J97" s="61"/>
      <c r="K97" s="213"/>
    </row>
    <row r="98" spans="1:11" ht="26.25" customHeight="1" x14ac:dyDescent="0.2">
      <c r="C98" s="54"/>
      <c r="F98" s="49"/>
      <c r="G98" s="65" t="s">
        <v>183</v>
      </c>
      <c r="H98" s="38" t="str">
        <f>IF(OR($G98=Wirkfaktoren_Minderungsmaßn.!$B$16,$G98=Wirkfaktoren_Minderungsmaßn.!$B$17),"",VLOOKUP($G98,Wirkfaktoren_Minderungsmaßn.!$B$4:$I$15,2,FALSE))</f>
        <v/>
      </c>
      <c r="I98" s="58" t="str">
        <f>IF(OR($G98=Wirkfaktoren_Minderungsmaßn.!$B$16,$G98=Wirkfaktoren_Minderungsmaßn.!$B$17),"",VLOOKUP($G98,Wirkfaktoren_Minderungsmaßn.!$B$4:$I$15,8,FALSE))</f>
        <v/>
      </c>
      <c r="J98" s="61"/>
      <c r="K98" s="213"/>
    </row>
    <row r="99" spans="1:11" ht="26.25" customHeight="1" x14ac:dyDescent="0.2">
      <c r="C99" s="54"/>
      <c r="F99" s="49"/>
      <c r="G99" s="65" t="s">
        <v>183</v>
      </c>
      <c r="H99" s="38" t="str">
        <f>IF(OR($G99=Wirkfaktoren_Minderungsmaßn.!$B$16,$G99=Wirkfaktoren_Minderungsmaßn.!$B$17),"",VLOOKUP($G99,Wirkfaktoren_Minderungsmaßn.!$B$4:$I$15,2,FALSE))</f>
        <v/>
      </c>
      <c r="I99" s="58" t="str">
        <f>IF(OR($G99=Wirkfaktoren_Minderungsmaßn.!$B$16,$G99=Wirkfaktoren_Minderungsmaßn.!$B$17),"",VLOOKUP($G99,Wirkfaktoren_Minderungsmaßn.!$B$4:$I$15,8,FALSE))</f>
        <v/>
      </c>
      <c r="J99" s="61"/>
      <c r="K99" s="213"/>
    </row>
    <row r="100" spans="1:11" ht="26.25" customHeight="1" thickBot="1" x14ac:dyDescent="0.25">
      <c r="B100" s="51"/>
      <c r="C100" s="42"/>
      <c r="D100" s="42"/>
      <c r="E100" s="42"/>
      <c r="F100" s="52"/>
      <c r="G100" s="66" t="s">
        <v>183</v>
      </c>
      <c r="H100" s="39" t="str">
        <f>IF(OR($G100=Wirkfaktoren_Minderungsmaßn.!$B$16,$G100=Wirkfaktoren_Minderungsmaßn.!$B$17),"",VLOOKUP($G100,Wirkfaktoren_Minderungsmaßn.!$B$4:$I$15,2,FALSE))</f>
        <v/>
      </c>
      <c r="I100" s="59" t="str">
        <f>IF(OR($G100=Wirkfaktoren_Minderungsmaßn.!$B$16,$G100=Wirkfaktoren_Minderungsmaßn.!$B$17),"",VLOOKUP($G100,Wirkfaktoren_Minderungsmaßn.!$B$4:$I$15,8,FALSE))</f>
        <v/>
      </c>
      <c r="J100" s="62"/>
      <c r="K100" s="214"/>
    </row>
    <row r="101" spans="1:11" ht="26.25" customHeight="1" thickBot="1" x14ac:dyDescent="0.25">
      <c r="A101" s="92" t="str">
        <f>IF($C101="-AUSWAHL-","",MAX($A$4:$A100)+1)</f>
        <v/>
      </c>
      <c r="B101" s="43" t="str">
        <f>IF($C101="-AUSWAHL-","","EBo "&amp;$A101)</f>
        <v/>
      </c>
      <c r="C101" s="44" t="s">
        <v>183</v>
      </c>
      <c r="D101" s="45" t="str">
        <f>IF($C101="-AUSWAHL-","",VLOOKUP($C101,Bewertung_Eingriffe!$B$3:$E$70,2,FALSE))</f>
        <v/>
      </c>
      <c r="E101" s="45" t="str">
        <f>IF($C101="-AUSWAHL-","",VLOOKUP($C101,Bewertung_Eingriffe!$B$3:$E$70,3,FALSE))</f>
        <v/>
      </c>
      <c r="F101" s="46" t="str">
        <f>IF($C101="-AUSWAHL-","",VLOOKUP($C101,Bewertung_Eingriffe!$B$3:$E$70,4,FALSE))</f>
        <v/>
      </c>
      <c r="G101" s="63" t="s">
        <v>143</v>
      </c>
      <c r="H101" s="41"/>
      <c r="I101" s="123" t="str">
        <f>IF($C101="-AUSWAHL-","",SUM($I102:$I106))</f>
        <v/>
      </c>
      <c r="J101" s="124" t="str">
        <f>IF($C101="-AUSWAHL-","",(($F101*$I101/100)-$F101)*-1)</f>
        <v/>
      </c>
      <c r="K101" s="212"/>
    </row>
    <row r="102" spans="1:11" ht="26.25" customHeight="1" x14ac:dyDescent="0.2">
      <c r="B102" s="47"/>
      <c r="C102" s="48"/>
      <c r="D102" s="48"/>
      <c r="E102" s="48"/>
      <c r="F102" s="49"/>
      <c r="G102" s="64" t="s">
        <v>183</v>
      </c>
      <c r="H102" s="40" t="str">
        <f>IF(OR($G102=Wirkfaktoren_Minderungsmaßn.!$B$16,$G102=Wirkfaktoren_Minderungsmaßn.!$B$17),"",VLOOKUP($G102,Wirkfaktoren_Minderungsmaßn.!$B$4:$I$15,2,FALSE))</f>
        <v/>
      </c>
      <c r="I102" s="57" t="str">
        <f>IF(OR($G102=Wirkfaktoren_Minderungsmaßn.!$B$16,$G102=Wirkfaktoren_Minderungsmaßn.!$B$17),"",VLOOKUP($G102,Wirkfaktoren_Minderungsmaßn.!$B$4:$I$15,8,FALSE))</f>
        <v/>
      </c>
      <c r="J102" s="60"/>
      <c r="K102" s="213"/>
    </row>
    <row r="103" spans="1:11" ht="26.25" customHeight="1" x14ac:dyDescent="0.2">
      <c r="B103" s="47"/>
      <c r="C103" s="48"/>
      <c r="D103" s="48"/>
      <c r="E103" s="48"/>
      <c r="F103" s="49"/>
      <c r="G103" s="65" t="s">
        <v>183</v>
      </c>
      <c r="H103" s="38" t="str">
        <f>IF(OR($G103=Wirkfaktoren_Minderungsmaßn.!$B$16,$G103=Wirkfaktoren_Minderungsmaßn.!$B$17),"",VLOOKUP($G103,Wirkfaktoren_Minderungsmaßn.!$B$4:$I$15,2,FALSE))</f>
        <v/>
      </c>
      <c r="I103" s="58" t="str">
        <f>IF(OR($G103=Wirkfaktoren_Minderungsmaßn.!$B$16,$G103=Wirkfaktoren_Minderungsmaßn.!$B$17),"",VLOOKUP($G103,Wirkfaktoren_Minderungsmaßn.!$B$4:$I$15,8,FALSE))</f>
        <v/>
      </c>
      <c r="J103" s="61"/>
      <c r="K103" s="213"/>
    </row>
    <row r="104" spans="1:11" ht="26.25" customHeight="1" x14ac:dyDescent="0.2">
      <c r="C104" s="54"/>
      <c r="F104" s="49"/>
      <c r="G104" s="65" t="s">
        <v>183</v>
      </c>
      <c r="H104" s="38" t="str">
        <f>IF(OR($G104=Wirkfaktoren_Minderungsmaßn.!$B$16,$G104=Wirkfaktoren_Minderungsmaßn.!$B$17),"",VLOOKUP($G104,Wirkfaktoren_Minderungsmaßn.!$B$4:$I$15,2,FALSE))</f>
        <v/>
      </c>
      <c r="I104" s="58" t="str">
        <f>IF(OR($G104=Wirkfaktoren_Minderungsmaßn.!$B$16,$G104=Wirkfaktoren_Minderungsmaßn.!$B$17),"",VLOOKUP($G104,Wirkfaktoren_Minderungsmaßn.!$B$4:$I$15,8,FALSE))</f>
        <v/>
      </c>
      <c r="J104" s="61"/>
      <c r="K104" s="213"/>
    </row>
    <row r="105" spans="1:11" ht="26.25" customHeight="1" x14ac:dyDescent="0.2">
      <c r="C105" s="54"/>
      <c r="F105" s="49"/>
      <c r="G105" s="65" t="s">
        <v>183</v>
      </c>
      <c r="H105" s="38" t="str">
        <f>IF(OR($G105=Wirkfaktoren_Minderungsmaßn.!$B$16,$G105=Wirkfaktoren_Minderungsmaßn.!$B$17),"",VLOOKUP($G105,Wirkfaktoren_Minderungsmaßn.!$B$4:$I$15,2,FALSE))</f>
        <v/>
      </c>
      <c r="I105" s="58" t="str">
        <f>IF(OR($G105=Wirkfaktoren_Minderungsmaßn.!$B$16,$G105=Wirkfaktoren_Minderungsmaßn.!$B$17),"",VLOOKUP($G105,Wirkfaktoren_Minderungsmaßn.!$B$4:$I$15,8,FALSE))</f>
        <v/>
      </c>
      <c r="J105" s="61"/>
      <c r="K105" s="213"/>
    </row>
    <row r="106" spans="1:11" s="11" customFormat="1" ht="26.25" customHeight="1" thickBot="1" x14ac:dyDescent="0.25">
      <c r="A106" s="91"/>
      <c r="B106" s="51"/>
      <c r="C106" s="42"/>
      <c r="D106" s="42"/>
      <c r="E106" s="42"/>
      <c r="F106" s="52"/>
      <c r="G106" s="66" t="s">
        <v>183</v>
      </c>
      <c r="H106" s="39" t="str">
        <f>IF(OR($G106=Wirkfaktoren_Minderungsmaßn.!$B$16,$G106=Wirkfaktoren_Minderungsmaßn.!$B$17),"",VLOOKUP($G106,Wirkfaktoren_Minderungsmaßn.!$B$4:$I$15,2,FALSE))</f>
        <v/>
      </c>
      <c r="I106" s="59" t="str">
        <f>IF(OR($G106=Wirkfaktoren_Minderungsmaßn.!$B$16,$G106=Wirkfaktoren_Minderungsmaßn.!$B$17),"",VLOOKUP($G106,Wirkfaktoren_Minderungsmaßn.!$B$4:$I$15,8,FALSE))</f>
        <v/>
      </c>
      <c r="J106" s="62"/>
      <c r="K106" s="214"/>
    </row>
    <row r="107" spans="1:11" s="11" customFormat="1" ht="26.25" customHeight="1" thickBot="1" x14ac:dyDescent="0.25">
      <c r="A107" s="92" t="str">
        <f>IF($C107="-AUSWAHL-","",MAX($A$4:$A106)+1)</f>
        <v/>
      </c>
      <c r="B107" s="43" t="str">
        <f>IF($C107="-AUSWAHL-","","EBo "&amp;$A107)</f>
        <v/>
      </c>
      <c r="C107" s="44" t="s">
        <v>183</v>
      </c>
      <c r="D107" s="45" t="str">
        <f>IF($C107="-AUSWAHL-","",VLOOKUP($C107,Bewertung_Eingriffe!$B$3:$E$70,2,FALSE))</f>
        <v/>
      </c>
      <c r="E107" s="45" t="str">
        <f>IF($C107="-AUSWAHL-","",VLOOKUP($C107,Bewertung_Eingriffe!$B$3:$E$70,3,FALSE))</f>
        <v/>
      </c>
      <c r="F107" s="46" t="str">
        <f>IF($C107="-AUSWAHL-","",VLOOKUP($C107,Bewertung_Eingriffe!$B$3:$E$70,4,FALSE))</f>
        <v/>
      </c>
      <c r="G107" s="63" t="s">
        <v>143</v>
      </c>
      <c r="H107" s="41"/>
      <c r="I107" s="123" t="str">
        <f>IF($C107="-AUSWAHL-","",SUM($I108:$I112))</f>
        <v/>
      </c>
      <c r="J107" s="124" t="str">
        <f>IF($C107="-AUSWAHL-","",(($F107*$I107/100)-$F107)*-1)</f>
        <v/>
      </c>
      <c r="K107" s="212"/>
    </row>
    <row r="108" spans="1:11" ht="26.25" customHeight="1" x14ac:dyDescent="0.2">
      <c r="B108" s="47"/>
      <c r="C108" s="48"/>
      <c r="D108" s="48"/>
      <c r="E108" s="48"/>
      <c r="F108" s="49"/>
      <c r="G108" s="64" t="s">
        <v>183</v>
      </c>
      <c r="H108" s="40" t="str">
        <f>IF(OR($G108=Wirkfaktoren_Minderungsmaßn.!$B$16,$G108=Wirkfaktoren_Minderungsmaßn.!$B$17),"",VLOOKUP($G108,Wirkfaktoren_Minderungsmaßn.!$B$4:$I$15,2,FALSE))</f>
        <v/>
      </c>
      <c r="I108" s="57" t="str">
        <f>IF(OR($G108=Wirkfaktoren_Minderungsmaßn.!$B$16,$G108=Wirkfaktoren_Minderungsmaßn.!$B$17),"",VLOOKUP($G108,Wirkfaktoren_Minderungsmaßn.!$B$4:$I$15,8,FALSE))</f>
        <v/>
      </c>
      <c r="J108" s="60"/>
      <c r="K108" s="213"/>
    </row>
    <row r="109" spans="1:11" ht="26.25" customHeight="1" x14ac:dyDescent="0.2">
      <c r="B109" s="47"/>
      <c r="C109" s="48"/>
      <c r="D109" s="48"/>
      <c r="E109" s="48"/>
      <c r="F109" s="49"/>
      <c r="G109" s="65" t="s">
        <v>183</v>
      </c>
      <c r="H109" s="38" t="str">
        <f>IF(OR($G109=Wirkfaktoren_Minderungsmaßn.!$B$16,$G109=Wirkfaktoren_Minderungsmaßn.!$B$17),"",VLOOKUP($G109,Wirkfaktoren_Minderungsmaßn.!$B$4:$I$15,2,FALSE))</f>
        <v/>
      </c>
      <c r="I109" s="58" t="str">
        <f>IF(OR($G109=Wirkfaktoren_Minderungsmaßn.!$B$16,$G109=Wirkfaktoren_Minderungsmaßn.!$B$17),"",VLOOKUP($G109,Wirkfaktoren_Minderungsmaßn.!$B$4:$I$15,8,FALSE))</f>
        <v/>
      </c>
      <c r="J109" s="61"/>
      <c r="K109" s="213"/>
    </row>
    <row r="110" spans="1:11" ht="26.25" customHeight="1" x14ac:dyDescent="0.2">
      <c r="C110" s="54"/>
      <c r="F110" s="49"/>
      <c r="G110" s="65" t="s">
        <v>183</v>
      </c>
      <c r="H110" s="38" t="str">
        <f>IF(OR($G110=Wirkfaktoren_Minderungsmaßn.!$B$16,$G110=Wirkfaktoren_Minderungsmaßn.!$B$17),"",VLOOKUP($G110,Wirkfaktoren_Minderungsmaßn.!$B$4:$I$15,2,FALSE))</f>
        <v/>
      </c>
      <c r="I110" s="58" t="str">
        <f>IF(OR($G110=Wirkfaktoren_Minderungsmaßn.!$B$16,$G110=Wirkfaktoren_Minderungsmaßn.!$B$17),"",VLOOKUP($G110,Wirkfaktoren_Minderungsmaßn.!$B$4:$I$15,8,FALSE))</f>
        <v/>
      </c>
      <c r="J110" s="61"/>
      <c r="K110" s="213"/>
    </row>
    <row r="111" spans="1:11" ht="26.25" customHeight="1" x14ac:dyDescent="0.2">
      <c r="C111" s="54"/>
      <c r="F111" s="49"/>
      <c r="G111" s="65" t="s">
        <v>183</v>
      </c>
      <c r="H111" s="38" t="str">
        <f>IF(OR($G111=Wirkfaktoren_Minderungsmaßn.!$B$16,$G111=Wirkfaktoren_Minderungsmaßn.!$B$17),"",VLOOKUP($G111,Wirkfaktoren_Minderungsmaßn.!$B$4:$I$15,2,FALSE))</f>
        <v/>
      </c>
      <c r="I111" s="58" t="str">
        <f>IF(OR($G111=Wirkfaktoren_Minderungsmaßn.!$B$16,$G111=Wirkfaktoren_Minderungsmaßn.!$B$17),"",VLOOKUP($G111,Wirkfaktoren_Minderungsmaßn.!$B$4:$I$15,8,FALSE))</f>
        <v/>
      </c>
      <c r="J111" s="61"/>
      <c r="K111" s="213"/>
    </row>
    <row r="112" spans="1:11" ht="26.25" customHeight="1" thickBot="1" x14ac:dyDescent="0.25">
      <c r="B112" s="51"/>
      <c r="C112" s="42"/>
      <c r="D112" s="42"/>
      <c r="E112" s="42"/>
      <c r="F112" s="52"/>
      <c r="G112" s="66" t="s">
        <v>183</v>
      </c>
      <c r="H112" s="39" t="str">
        <f>IF(OR($G112=Wirkfaktoren_Minderungsmaßn.!$B$16,$G112=Wirkfaktoren_Minderungsmaßn.!$B$17),"",VLOOKUP($G112,Wirkfaktoren_Minderungsmaßn.!$B$4:$I$15,2,FALSE))</f>
        <v/>
      </c>
      <c r="I112" s="59" t="str">
        <f>IF(OR($G112=Wirkfaktoren_Minderungsmaßn.!$B$16,$G112=Wirkfaktoren_Minderungsmaßn.!$B$17),"",VLOOKUP($G112,Wirkfaktoren_Minderungsmaßn.!$B$4:$I$15,8,FALSE))</f>
        <v/>
      </c>
      <c r="J112" s="62"/>
      <c r="K112" s="214"/>
    </row>
    <row r="113" spans="1:11" ht="26.25" customHeight="1" thickBot="1" x14ac:dyDescent="0.25">
      <c r="A113" s="92" t="str">
        <f>IF($C113="-AUSWAHL-","",MAX($A$4:$A112)+1)</f>
        <v/>
      </c>
      <c r="B113" s="43" t="str">
        <f>IF($C113="-AUSWAHL-","","EBo "&amp;$A113)</f>
        <v/>
      </c>
      <c r="C113" s="44" t="s">
        <v>183</v>
      </c>
      <c r="D113" s="45" t="str">
        <f>IF($C113="-AUSWAHL-","",VLOOKUP($C113,Bewertung_Eingriffe!$B$3:$E$70,2,FALSE))</f>
        <v/>
      </c>
      <c r="E113" s="45" t="str">
        <f>IF($C113="-AUSWAHL-","",VLOOKUP($C113,Bewertung_Eingriffe!$B$3:$E$70,3,FALSE))</f>
        <v/>
      </c>
      <c r="F113" s="46" t="str">
        <f>IF($C113="-AUSWAHL-","",VLOOKUP($C113,Bewertung_Eingriffe!$B$3:$E$70,4,FALSE))</f>
        <v/>
      </c>
      <c r="G113" s="63" t="s">
        <v>143</v>
      </c>
      <c r="H113" s="41"/>
      <c r="I113" s="123" t="str">
        <f>IF($C113="-AUSWAHL-","",SUM($I114:$I118))</f>
        <v/>
      </c>
      <c r="J113" s="124" t="str">
        <f>IF($C113="-AUSWAHL-","",(($F113*$I113/100)-$F113)*-1)</f>
        <v/>
      </c>
      <c r="K113" s="212"/>
    </row>
    <row r="114" spans="1:11" ht="26.25" customHeight="1" x14ac:dyDescent="0.2">
      <c r="B114" s="47"/>
      <c r="C114" s="48"/>
      <c r="D114" s="48"/>
      <c r="E114" s="48"/>
      <c r="F114" s="49"/>
      <c r="G114" s="64" t="s">
        <v>183</v>
      </c>
      <c r="H114" s="40" t="str">
        <f>IF(OR($G114=Wirkfaktoren_Minderungsmaßn.!$B$16,$G114=Wirkfaktoren_Minderungsmaßn.!$B$17),"",VLOOKUP($G114,Wirkfaktoren_Minderungsmaßn.!$B$4:$I$15,2,FALSE))</f>
        <v/>
      </c>
      <c r="I114" s="57" t="str">
        <f>IF(OR($G114=Wirkfaktoren_Minderungsmaßn.!$B$16,$G114=Wirkfaktoren_Minderungsmaßn.!$B$17),"",VLOOKUP($G114,Wirkfaktoren_Minderungsmaßn.!$B$4:$I$15,8,FALSE))</f>
        <v/>
      </c>
      <c r="J114" s="60"/>
      <c r="K114" s="213"/>
    </row>
    <row r="115" spans="1:11" ht="26.25" customHeight="1" x14ac:dyDescent="0.2">
      <c r="B115" s="47"/>
      <c r="C115" s="48"/>
      <c r="D115" s="48"/>
      <c r="E115" s="48"/>
      <c r="F115" s="49"/>
      <c r="G115" s="65" t="s">
        <v>183</v>
      </c>
      <c r="H115" s="38" t="str">
        <f>IF(OR($G115=Wirkfaktoren_Minderungsmaßn.!$B$16,$G115=Wirkfaktoren_Minderungsmaßn.!$B$17),"",VLOOKUP($G115,Wirkfaktoren_Minderungsmaßn.!$B$4:$I$15,2,FALSE))</f>
        <v/>
      </c>
      <c r="I115" s="58" t="str">
        <f>IF(OR($G115=Wirkfaktoren_Minderungsmaßn.!$B$16,$G115=Wirkfaktoren_Minderungsmaßn.!$B$17),"",VLOOKUP($G115,Wirkfaktoren_Minderungsmaßn.!$B$4:$I$15,8,FALSE))</f>
        <v/>
      </c>
      <c r="J115" s="61"/>
      <c r="K115" s="213"/>
    </row>
    <row r="116" spans="1:11" ht="26.25" customHeight="1" x14ac:dyDescent="0.2">
      <c r="C116" s="54"/>
      <c r="F116" s="49"/>
      <c r="G116" s="65" t="s">
        <v>183</v>
      </c>
      <c r="H116" s="38" t="str">
        <f>IF(OR($G116=Wirkfaktoren_Minderungsmaßn.!$B$16,$G116=Wirkfaktoren_Minderungsmaßn.!$B$17),"",VLOOKUP($G116,Wirkfaktoren_Minderungsmaßn.!$B$4:$I$15,2,FALSE))</f>
        <v/>
      </c>
      <c r="I116" s="58" t="str">
        <f>IF(OR($G116=Wirkfaktoren_Minderungsmaßn.!$B$16,$G116=Wirkfaktoren_Minderungsmaßn.!$B$17),"",VLOOKUP($G116,Wirkfaktoren_Minderungsmaßn.!$B$4:$I$15,8,FALSE))</f>
        <v/>
      </c>
      <c r="J116" s="61"/>
      <c r="K116" s="213"/>
    </row>
    <row r="117" spans="1:11" ht="26.25" customHeight="1" x14ac:dyDescent="0.2">
      <c r="C117" s="54"/>
      <c r="F117" s="49"/>
      <c r="G117" s="65" t="s">
        <v>183</v>
      </c>
      <c r="H117" s="38" t="str">
        <f>IF(OR($G117=Wirkfaktoren_Minderungsmaßn.!$B$16,$G117=Wirkfaktoren_Minderungsmaßn.!$B$17),"",VLOOKUP($G117,Wirkfaktoren_Minderungsmaßn.!$B$4:$I$15,2,FALSE))</f>
        <v/>
      </c>
      <c r="I117" s="58" t="str">
        <f>IF(OR($G117=Wirkfaktoren_Minderungsmaßn.!$B$16,$G117=Wirkfaktoren_Minderungsmaßn.!$B$17),"",VLOOKUP($G117,Wirkfaktoren_Minderungsmaßn.!$B$4:$I$15,8,FALSE))</f>
        <v/>
      </c>
      <c r="J117" s="61"/>
      <c r="K117" s="213"/>
    </row>
    <row r="118" spans="1:11" ht="26.25" customHeight="1" thickBot="1" x14ac:dyDescent="0.25">
      <c r="B118" s="51"/>
      <c r="C118" s="42"/>
      <c r="D118" s="42"/>
      <c r="E118" s="42"/>
      <c r="F118" s="52"/>
      <c r="G118" s="66" t="s">
        <v>183</v>
      </c>
      <c r="H118" s="39" t="str">
        <f>IF(OR($G118=Wirkfaktoren_Minderungsmaßn.!$B$16,$G118=Wirkfaktoren_Minderungsmaßn.!$B$17),"",VLOOKUP($G118,Wirkfaktoren_Minderungsmaßn.!$B$4:$I$15,2,FALSE))</f>
        <v/>
      </c>
      <c r="I118" s="59" t="str">
        <f>IF(OR($G118=Wirkfaktoren_Minderungsmaßn.!$B$16,$G118=Wirkfaktoren_Minderungsmaßn.!$B$17),"",VLOOKUP($G118,Wirkfaktoren_Minderungsmaßn.!$B$4:$I$15,8,FALSE))</f>
        <v/>
      </c>
      <c r="J118" s="62"/>
      <c r="K118" s="214"/>
    </row>
    <row r="119" spans="1:11" ht="26.25" customHeight="1" thickBot="1" x14ac:dyDescent="0.25">
      <c r="A119" s="92" t="str">
        <f>IF($C119="-AUSWAHL-","",MAX($A$4:$A118)+1)</f>
        <v/>
      </c>
      <c r="B119" s="43" t="str">
        <f>IF($C119="-AUSWAHL-","","EBo "&amp;$A119)</f>
        <v/>
      </c>
      <c r="C119" s="44" t="s">
        <v>183</v>
      </c>
      <c r="D119" s="45" t="str">
        <f>IF($C119="-AUSWAHL-","",VLOOKUP($C119,Bewertung_Eingriffe!$B$3:$E$70,2,FALSE))</f>
        <v/>
      </c>
      <c r="E119" s="45" t="str">
        <f>IF($C119="-AUSWAHL-","",VLOOKUP($C119,Bewertung_Eingriffe!$B$3:$E$70,3,FALSE))</f>
        <v/>
      </c>
      <c r="F119" s="46" t="str">
        <f>IF($C119="-AUSWAHL-","",VLOOKUP($C119,Bewertung_Eingriffe!$B$3:$E$70,4,FALSE))</f>
        <v/>
      </c>
      <c r="G119" s="63" t="s">
        <v>143</v>
      </c>
      <c r="H119" s="41"/>
      <c r="I119" s="123" t="str">
        <f>IF($C119="-AUSWAHL-","",SUM($I120:$I124))</f>
        <v/>
      </c>
      <c r="J119" s="124" t="str">
        <f>IF($C119="-AUSWAHL-","",(($F119*$I119/100)-$F119)*-1)</f>
        <v/>
      </c>
      <c r="K119" s="212"/>
    </row>
    <row r="120" spans="1:11" ht="26.25" customHeight="1" x14ac:dyDescent="0.2">
      <c r="B120" s="47"/>
      <c r="C120" s="48"/>
      <c r="D120" s="48"/>
      <c r="E120" s="48"/>
      <c r="F120" s="49"/>
      <c r="G120" s="64" t="s">
        <v>183</v>
      </c>
      <c r="H120" s="40" t="str">
        <f>IF(OR($G120=Wirkfaktoren_Minderungsmaßn.!$B$16,$G120=Wirkfaktoren_Minderungsmaßn.!$B$17),"",VLOOKUP($G120,Wirkfaktoren_Minderungsmaßn.!$B$4:$I$15,2,FALSE))</f>
        <v/>
      </c>
      <c r="I120" s="57" t="str">
        <f>IF(OR($G120=Wirkfaktoren_Minderungsmaßn.!$B$16,$G120=Wirkfaktoren_Minderungsmaßn.!$B$17),"",VLOOKUP($G120,Wirkfaktoren_Minderungsmaßn.!$B$4:$I$15,8,FALSE))</f>
        <v/>
      </c>
      <c r="J120" s="60"/>
      <c r="K120" s="213"/>
    </row>
    <row r="121" spans="1:11" ht="26.25" customHeight="1" x14ac:dyDescent="0.2">
      <c r="B121" s="47"/>
      <c r="C121" s="48"/>
      <c r="D121" s="48"/>
      <c r="E121" s="48"/>
      <c r="F121" s="49"/>
      <c r="G121" s="65" t="s">
        <v>183</v>
      </c>
      <c r="H121" s="38" t="str">
        <f>IF(OR($G121=Wirkfaktoren_Minderungsmaßn.!$B$16,$G121=Wirkfaktoren_Minderungsmaßn.!$B$17),"",VLOOKUP($G121,Wirkfaktoren_Minderungsmaßn.!$B$4:$I$15,2,FALSE))</f>
        <v/>
      </c>
      <c r="I121" s="58" t="str">
        <f>IF(OR($G121=Wirkfaktoren_Minderungsmaßn.!$B$16,$G121=Wirkfaktoren_Minderungsmaßn.!$B$17),"",VLOOKUP($G121,Wirkfaktoren_Minderungsmaßn.!$B$4:$I$15,8,FALSE))</f>
        <v/>
      </c>
      <c r="J121" s="61"/>
      <c r="K121" s="213"/>
    </row>
    <row r="122" spans="1:11" ht="26.25" customHeight="1" x14ac:dyDescent="0.2">
      <c r="C122" s="54"/>
      <c r="F122" s="49"/>
      <c r="G122" s="65" t="s">
        <v>183</v>
      </c>
      <c r="H122" s="38" t="str">
        <f>IF(OR($G122=Wirkfaktoren_Minderungsmaßn.!$B$16,$G122=Wirkfaktoren_Minderungsmaßn.!$B$17),"",VLOOKUP($G122,Wirkfaktoren_Minderungsmaßn.!$B$4:$I$15,2,FALSE))</f>
        <v/>
      </c>
      <c r="I122" s="58" t="str">
        <f>IF(OR($G122=Wirkfaktoren_Minderungsmaßn.!$B$16,$G122=Wirkfaktoren_Minderungsmaßn.!$B$17),"",VLOOKUP($G122,Wirkfaktoren_Minderungsmaßn.!$B$4:$I$15,8,FALSE))</f>
        <v/>
      </c>
      <c r="J122" s="61"/>
      <c r="K122" s="213"/>
    </row>
    <row r="123" spans="1:11" ht="26.25" customHeight="1" x14ac:dyDescent="0.2">
      <c r="C123" s="54"/>
      <c r="F123" s="49"/>
      <c r="G123" s="65" t="s">
        <v>183</v>
      </c>
      <c r="H123" s="38" t="str">
        <f>IF(OR($G123=Wirkfaktoren_Minderungsmaßn.!$B$16,$G123=Wirkfaktoren_Minderungsmaßn.!$B$17),"",VLOOKUP($G123,Wirkfaktoren_Minderungsmaßn.!$B$4:$I$15,2,FALSE))</f>
        <v/>
      </c>
      <c r="I123" s="58" t="str">
        <f>IF(OR($G123=Wirkfaktoren_Minderungsmaßn.!$B$16,$G123=Wirkfaktoren_Minderungsmaßn.!$B$17),"",VLOOKUP($G123,Wirkfaktoren_Minderungsmaßn.!$B$4:$I$15,8,FALSE))</f>
        <v/>
      </c>
      <c r="J123" s="61"/>
      <c r="K123" s="213"/>
    </row>
    <row r="124" spans="1:11" ht="26.25" customHeight="1" thickBot="1" x14ac:dyDescent="0.25">
      <c r="B124" s="51"/>
      <c r="C124" s="42"/>
      <c r="D124" s="42"/>
      <c r="E124" s="42"/>
      <c r="F124" s="52"/>
      <c r="G124" s="66" t="s">
        <v>183</v>
      </c>
      <c r="H124" s="39" t="str">
        <f>IF(OR($G124=Wirkfaktoren_Minderungsmaßn.!$B$16,$G124=Wirkfaktoren_Minderungsmaßn.!$B$17),"",VLOOKUP($G124,Wirkfaktoren_Minderungsmaßn.!$B$4:$I$15,2,FALSE))</f>
        <v/>
      </c>
      <c r="I124" s="59" t="str">
        <f>IF(OR($G124=Wirkfaktoren_Minderungsmaßn.!$B$16,$G124=Wirkfaktoren_Minderungsmaßn.!$B$17),"",VLOOKUP($G124,Wirkfaktoren_Minderungsmaßn.!$B$4:$I$15,8,FALSE))</f>
        <v/>
      </c>
      <c r="J124" s="62"/>
      <c r="K124" s="214"/>
    </row>
    <row r="125" spans="1:11" ht="26.25" customHeight="1" thickBot="1" x14ac:dyDescent="0.25">
      <c r="A125" s="92" t="str">
        <f>IF($C125="-AUSWAHL-","",MAX($A$4:$A124)+1)</f>
        <v/>
      </c>
      <c r="B125" s="43" t="str">
        <f>IF($C125="-AUSWAHL-","","EBo "&amp;$A125)</f>
        <v/>
      </c>
      <c r="C125" s="44" t="s">
        <v>183</v>
      </c>
      <c r="D125" s="45" t="str">
        <f>IF($C125="-AUSWAHL-","",VLOOKUP($C125,Bewertung_Eingriffe!$B$3:$E$70,2,FALSE))</f>
        <v/>
      </c>
      <c r="E125" s="45" t="str">
        <f>IF($C125="-AUSWAHL-","",VLOOKUP($C125,Bewertung_Eingriffe!$B$3:$E$70,3,FALSE))</f>
        <v/>
      </c>
      <c r="F125" s="46" t="str">
        <f>IF($C125="-AUSWAHL-","",VLOOKUP($C125,Bewertung_Eingriffe!$B$3:$E$70,4,FALSE))</f>
        <v/>
      </c>
      <c r="G125" s="63" t="s">
        <v>143</v>
      </c>
      <c r="H125" s="41"/>
      <c r="I125" s="123" t="str">
        <f>IF($C125="-AUSWAHL-","",SUM($I126:$I130))</f>
        <v/>
      </c>
      <c r="J125" s="124" t="str">
        <f>IF($C125="-AUSWAHL-","",(($F125*$I125/100)-$F125)*-1)</f>
        <v/>
      </c>
      <c r="K125" s="212"/>
    </row>
    <row r="126" spans="1:11" ht="26.25" customHeight="1" x14ac:dyDescent="0.2">
      <c r="B126" s="47"/>
      <c r="C126" s="48"/>
      <c r="D126" s="48"/>
      <c r="E126" s="48"/>
      <c r="F126" s="49"/>
      <c r="G126" s="64" t="s">
        <v>183</v>
      </c>
      <c r="H126" s="40" t="str">
        <f>IF(OR($G126=Wirkfaktoren_Minderungsmaßn.!$B$16,$G126=Wirkfaktoren_Minderungsmaßn.!$B$17),"",VLOOKUP($G126,Wirkfaktoren_Minderungsmaßn.!$B$4:$I$15,2,FALSE))</f>
        <v/>
      </c>
      <c r="I126" s="57" t="str">
        <f>IF(OR($G126=Wirkfaktoren_Minderungsmaßn.!$B$16,$G126=Wirkfaktoren_Minderungsmaßn.!$B$17),"",VLOOKUP($G126,Wirkfaktoren_Minderungsmaßn.!$B$4:$I$15,8,FALSE))</f>
        <v/>
      </c>
      <c r="J126" s="60"/>
      <c r="K126" s="213"/>
    </row>
    <row r="127" spans="1:11" ht="26.25" customHeight="1" x14ac:dyDescent="0.2">
      <c r="B127" s="47"/>
      <c r="C127" s="48"/>
      <c r="D127" s="48"/>
      <c r="E127" s="48"/>
      <c r="F127" s="49"/>
      <c r="G127" s="65" t="s">
        <v>183</v>
      </c>
      <c r="H127" s="38" t="str">
        <f>IF(OR($G127=Wirkfaktoren_Minderungsmaßn.!$B$16,$G127=Wirkfaktoren_Minderungsmaßn.!$B$17),"",VLOOKUP($G127,Wirkfaktoren_Minderungsmaßn.!$B$4:$I$15,2,FALSE))</f>
        <v/>
      </c>
      <c r="I127" s="58" t="str">
        <f>IF(OR($G127=Wirkfaktoren_Minderungsmaßn.!$B$16,$G127=Wirkfaktoren_Minderungsmaßn.!$B$17),"",VLOOKUP($G127,Wirkfaktoren_Minderungsmaßn.!$B$4:$I$15,8,FALSE))</f>
        <v/>
      </c>
      <c r="J127" s="61"/>
      <c r="K127" s="213"/>
    </row>
    <row r="128" spans="1:11" ht="26.25" customHeight="1" x14ac:dyDescent="0.2">
      <c r="C128" s="54"/>
      <c r="F128" s="49"/>
      <c r="G128" s="65" t="s">
        <v>183</v>
      </c>
      <c r="H128" s="38" t="str">
        <f>IF(OR($G128=Wirkfaktoren_Minderungsmaßn.!$B$16,$G128=Wirkfaktoren_Minderungsmaßn.!$B$17),"",VLOOKUP($G128,Wirkfaktoren_Minderungsmaßn.!$B$4:$I$15,2,FALSE))</f>
        <v/>
      </c>
      <c r="I128" s="58" t="str">
        <f>IF(OR($G128=Wirkfaktoren_Minderungsmaßn.!$B$16,$G128=Wirkfaktoren_Minderungsmaßn.!$B$17),"",VLOOKUP($G128,Wirkfaktoren_Minderungsmaßn.!$B$4:$I$15,8,FALSE))</f>
        <v/>
      </c>
      <c r="J128" s="61"/>
      <c r="K128" s="213"/>
    </row>
    <row r="129" spans="1:11" ht="26.25" customHeight="1" x14ac:dyDescent="0.2">
      <c r="C129" s="54"/>
      <c r="F129" s="49"/>
      <c r="G129" s="65" t="s">
        <v>183</v>
      </c>
      <c r="H129" s="38" t="str">
        <f>IF(OR($G129=Wirkfaktoren_Minderungsmaßn.!$B$16,$G129=Wirkfaktoren_Minderungsmaßn.!$B$17),"",VLOOKUP($G129,Wirkfaktoren_Minderungsmaßn.!$B$4:$I$15,2,FALSE))</f>
        <v/>
      </c>
      <c r="I129" s="58" t="str">
        <f>IF(OR($G129=Wirkfaktoren_Minderungsmaßn.!$B$16,$G129=Wirkfaktoren_Minderungsmaßn.!$B$17),"",VLOOKUP($G129,Wirkfaktoren_Minderungsmaßn.!$B$4:$I$15,8,FALSE))</f>
        <v/>
      </c>
      <c r="J129" s="61"/>
      <c r="K129" s="213"/>
    </row>
    <row r="130" spans="1:11" ht="26.25" customHeight="1" thickBot="1" x14ac:dyDescent="0.25">
      <c r="B130" s="51"/>
      <c r="C130" s="42"/>
      <c r="D130" s="42"/>
      <c r="E130" s="42"/>
      <c r="F130" s="52"/>
      <c r="G130" s="66" t="s">
        <v>183</v>
      </c>
      <c r="H130" s="39" t="str">
        <f>IF(OR($G130=Wirkfaktoren_Minderungsmaßn.!$B$16,$G130=Wirkfaktoren_Minderungsmaßn.!$B$17),"",VLOOKUP($G130,Wirkfaktoren_Minderungsmaßn.!$B$4:$I$15,2,FALSE))</f>
        <v/>
      </c>
      <c r="I130" s="59" t="str">
        <f>IF(OR($G130=Wirkfaktoren_Minderungsmaßn.!$B$16,$G130=Wirkfaktoren_Minderungsmaßn.!$B$17),"",VLOOKUP($G130,Wirkfaktoren_Minderungsmaßn.!$B$4:$I$15,8,FALSE))</f>
        <v/>
      </c>
      <c r="J130" s="62"/>
      <c r="K130" s="214"/>
    </row>
    <row r="131" spans="1:11" ht="26.25" customHeight="1" thickBot="1" x14ac:dyDescent="0.25">
      <c r="A131" s="92" t="str">
        <f>IF($C131="-AUSWAHL-","",MAX($A$4:$A130)+1)</f>
        <v/>
      </c>
      <c r="B131" s="43" t="str">
        <f>IF($C131="-AUSWAHL-","","EBo "&amp;$A131)</f>
        <v/>
      </c>
      <c r="C131" s="44" t="s">
        <v>183</v>
      </c>
      <c r="D131" s="45" t="str">
        <f>IF($C131="-AUSWAHL-","",VLOOKUP($C131,Bewertung_Eingriffe!$B$3:$E$70,2,FALSE))</f>
        <v/>
      </c>
      <c r="E131" s="45" t="str">
        <f>IF($C131="-AUSWAHL-","",VLOOKUP($C131,Bewertung_Eingriffe!$B$3:$E$70,3,FALSE))</f>
        <v/>
      </c>
      <c r="F131" s="46" t="str">
        <f>IF($C131="-AUSWAHL-","",VLOOKUP($C131,Bewertung_Eingriffe!$B$3:$E$70,4,FALSE))</f>
        <v/>
      </c>
      <c r="G131" s="63" t="s">
        <v>143</v>
      </c>
      <c r="H131" s="41"/>
      <c r="I131" s="123" t="str">
        <f>IF($C131="-AUSWAHL-","",SUM($I132:$I136))</f>
        <v/>
      </c>
      <c r="J131" s="124" t="str">
        <f>IF($C131="-AUSWAHL-","",(($F131*$I131/100)-$F131)*-1)</f>
        <v/>
      </c>
      <c r="K131" s="212"/>
    </row>
    <row r="132" spans="1:11" ht="26.25" customHeight="1" x14ac:dyDescent="0.2">
      <c r="B132" s="47"/>
      <c r="C132" s="48"/>
      <c r="D132" s="48"/>
      <c r="E132" s="48"/>
      <c r="F132" s="49"/>
      <c r="G132" s="64" t="s">
        <v>183</v>
      </c>
      <c r="H132" s="40" t="str">
        <f>IF(OR($G132=Wirkfaktoren_Minderungsmaßn.!$B$16,$G132=Wirkfaktoren_Minderungsmaßn.!$B$17),"",VLOOKUP($G132,Wirkfaktoren_Minderungsmaßn.!$B$4:$I$15,2,FALSE))</f>
        <v/>
      </c>
      <c r="I132" s="57" t="str">
        <f>IF(OR($G132=Wirkfaktoren_Minderungsmaßn.!$B$16,$G132=Wirkfaktoren_Minderungsmaßn.!$B$17),"",VLOOKUP($G132,Wirkfaktoren_Minderungsmaßn.!$B$4:$I$15,8,FALSE))</f>
        <v/>
      </c>
      <c r="J132" s="60"/>
      <c r="K132" s="213"/>
    </row>
    <row r="133" spans="1:11" ht="26.25" customHeight="1" x14ac:dyDescent="0.2">
      <c r="B133" s="47"/>
      <c r="C133" s="48"/>
      <c r="D133" s="48"/>
      <c r="E133" s="48"/>
      <c r="F133" s="49"/>
      <c r="G133" s="65" t="s">
        <v>183</v>
      </c>
      <c r="H133" s="38" t="str">
        <f>IF(OR($G133=Wirkfaktoren_Minderungsmaßn.!$B$16,$G133=Wirkfaktoren_Minderungsmaßn.!$B$17),"",VLOOKUP($G133,Wirkfaktoren_Minderungsmaßn.!$B$4:$I$15,2,FALSE))</f>
        <v/>
      </c>
      <c r="I133" s="58" t="str">
        <f>IF(OR($G133=Wirkfaktoren_Minderungsmaßn.!$B$16,$G133=Wirkfaktoren_Minderungsmaßn.!$B$17),"",VLOOKUP($G133,Wirkfaktoren_Minderungsmaßn.!$B$4:$I$15,8,FALSE))</f>
        <v/>
      </c>
      <c r="J133" s="61"/>
      <c r="K133" s="213"/>
    </row>
    <row r="134" spans="1:11" ht="26.25" customHeight="1" x14ac:dyDescent="0.2">
      <c r="C134" s="54"/>
      <c r="F134" s="49"/>
      <c r="G134" s="65" t="s">
        <v>183</v>
      </c>
      <c r="H134" s="38" t="str">
        <f>IF(OR($G134=Wirkfaktoren_Minderungsmaßn.!$B$16,$G134=Wirkfaktoren_Minderungsmaßn.!$B$17),"",VLOOKUP($G134,Wirkfaktoren_Minderungsmaßn.!$B$4:$I$15,2,FALSE))</f>
        <v/>
      </c>
      <c r="I134" s="58" t="str">
        <f>IF(OR($G134=Wirkfaktoren_Minderungsmaßn.!$B$16,$G134=Wirkfaktoren_Minderungsmaßn.!$B$17),"",VLOOKUP($G134,Wirkfaktoren_Minderungsmaßn.!$B$4:$I$15,8,FALSE))</f>
        <v/>
      </c>
      <c r="J134" s="61"/>
      <c r="K134" s="213"/>
    </row>
    <row r="135" spans="1:11" ht="26.25" customHeight="1" x14ac:dyDescent="0.2">
      <c r="C135" s="54"/>
      <c r="F135" s="49"/>
      <c r="G135" s="65" t="s">
        <v>183</v>
      </c>
      <c r="H135" s="38" t="str">
        <f>IF(OR($G135=Wirkfaktoren_Minderungsmaßn.!$B$16,$G135=Wirkfaktoren_Minderungsmaßn.!$B$17),"",VLOOKUP($G135,Wirkfaktoren_Minderungsmaßn.!$B$4:$I$15,2,FALSE))</f>
        <v/>
      </c>
      <c r="I135" s="58" t="str">
        <f>IF(OR($G135=Wirkfaktoren_Minderungsmaßn.!$B$16,$G135=Wirkfaktoren_Minderungsmaßn.!$B$17),"",VLOOKUP($G135,Wirkfaktoren_Minderungsmaßn.!$B$4:$I$15,8,FALSE))</f>
        <v/>
      </c>
      <c r="J135" s="61"/>
      <c r="K135" s="213"/>
    </row>
    <row r="136" spans="1:11" ht="26.25" customHeight="1" thickBot="1" x14ac:dyDescent="0.25">
      <c r="B136" s="51"/>
      <c r="C136" s="42"/>
      <c r="D136" s="42"/>
      <c r="E136" s="42"/>
      <c r="F136" s="52"/>
      <c r="G136" s="66" t="s">
        <v>183</v>
      </c>
      <c r="H136" s="39" t="str">
        <f>IF(OR($G136=Wirkfaktoren_Minderungsmaßn.!$B$16,$G136=Wirkfaktoren_Minderungsmaßn.!$B$17),"",VLOOKUP($G136,Wirkfaktoren_Minderungsmaßn.!$B$4:$I$15,2,FALSE))</f>
        <v/>
      </c>
      <c r="I136" s="59" t="str">
        <f>IF(OR($G136=Wirkfaktoren_Minderungsmaßn.!$B$16,$G136=Wirkfaktoren_Minderungsmaßn.!$B$17),"",VLOOKUP($G136,Wirkfaktoren_Minderungsmaßn.!$B$4:$I$15,8,FALSE))</f>
        <v/>
      </c>
      <c r="J136" s="62"/>
      <c r="K136" s="214"/>
    </row>
    <row r="137" spans="1:11" ht="26.25" customHeight="1" thickBot="1" x14ac:dyDescent="0.25">
      <c r="A137" s="92" t="str">
        <f>IF($C137="-AUSWAHL-","",MAX($A$4:$A136)+1)</f>
        <v/>
      </c>
      <c r="B137" s="43" t="str">
        <f>IF($C137="-AUSWAHL-","","EBo "&amp;$A137)</f>
        <v/>
      </c>
      <c r="C137" s="44" t="s">
        <v>183</v>
      </c>
      <c r="D137" s="45" t="str">
        <f>IF($C137="-AUSWAHL-","",VLOOKUP($C137,Bewertung_Eingriffe!$B$3:$E$70,2,FALSE))</f>
        <v/>
      </c>
      <c r="E137" s="45" t="str">
        <f>IF($C137="-AUSWAHL-","",VLOOKUP($C137,Bewertung_Eingriffe!$B$3:$E$70,3,FALSE))</f>
        <v/>
      </c>
      <c r="F137" s="46" t="str">
        <f>IF($C137="-AUSWAHL-","",VLOOKUP($C137,Bewertung_Eingriffe!$B$3:$E$70,4,FALSE))</f>
        <v/>
      </c>
      <c r="G137" s="63" t="s">
        <v>143</v>
      </c>
      <c r="H137" s="41"/>
      <c r="I137" s="123" t="str">
        <f>IF($C137="-AUSWAHL-","",SUM($I138:$I142))</f>
        <v/>
      </c>
      <c r="J137" s="124" t="str">
        <f>IF($C137="-AUSWAHL-","",(($F137*$I137/100)-$F137)*-1)</f>
        <v/>
      </c>
      <c r="K137" s="212"/>
    </row>
    <row r="138" spans="1:11" ht="26.25" customHeight="1" x14ac:dyDescent="0.2">
      <c r="B138" s="47"/>
      <c r="C138" s="48"/>
      <c r="D138" s="48"/>
      <c r="E138" s="48"/>
      <c r="F138" s="49"/>
      <c r="G138" s="64" t="s">
        <v>183</v>
      </c>
      <c r="H138" s="40" t="str">
        <f>IF(OR($G138=Wirkfaktoren_Minderungsmaßn.!$B$16,$G138=Wirkfaktoren_Minderungsmaßn.!$B$17),"",VLOOKUP($G138,Wirkfaktoren_Minderungsmaßn.!$B$4:$I$15,2,FALSE))</f>
        <v/>
      </c>
      <c r="I138" s="57" t="str">
        <f>IF(OR($G138=Wirkfaktoren_Minderungsmaßn.!$B$16,$G138=Wirkfaktoren_Minderungsmaßn.!$B$17),"",VLOOKUP($G138,Wirkfaktoren_Minderungsmaßn.!$B$4:$I$15,8,FALSE))</f>
        <v/>
      </c>
      <c r="J138" s="60"/>
      <c r="K138" s="213"/>
    </row>
    <row r="139" spans="1:11" ht="26.25" customHeight="1" x14ac:dyDescent="0.2">
      <c r="B139" s="47"/>
      <c r="C139" s="48"/>
      <c r="D139" s="48"/>
      <c r="E139" s="48"/>
      <c r="F139" s="49"/>
      <c r="G139" s="65" t="s">
        <v>183</v>
      </c>
      <c r="H139" s="38" t="str">
        <f>IF(OR($G139=Wirkfaktoren_Minderungsmaßn.!$B$16,$G139=Wirkfaktoren_Minderungsmaßn.!$B$17),"",VLOOKUP($G139,Wirkfaktoren_Minderungsmaßn.!$B$4:$I$15,2,FALSE))</f>
        <v/>
      </c>
      <c r="I139" s="58" t="str">
        <f>IF(OR($G139=Wirkfaktoren_Minderungsmaßn.!$B$16,$G139=Wirkfaktoren_Minderungsmaßn.!$B$17),"",VLOOKUP($G139,Wirkfaktoren_Minderungsmaßn.!$B$4:$I$15,8,FALSE))</f>
        <v/>
      </c>
      <c r="J139" s="61"/>
      <c r="K139" s="213"/>
    </row>
    <row r="140" spans="1:11" ht="26.25" customHeight="1" x14ac:dyDescent="0.2">
      <c r="C140" s="54"/>
      <c r="F140" s="49"/>
      <c r="G140" s="65" t="s">
        <v>183</v>
      </c>
      <c r="H140" s="38" t="str">
        <f>IF(OR($G140=Wirkfaktoren_Minderungsmaßn.!$B$16,$G140=Wirkfaktoren_Minderungsmaßn.!$B$17),"",VLOOKUP($G140,Wirkfaktoren_Minderungsmaßn.!$B$4:$I$15,2,FALSE))</f>
        <v/>
      </c>
      <c r="I140" s="58" t="str">
        <f>IF(OR($G140=Wirkfaktoren_Minderungsmaßn.!$B$16,$G140=Wirkfaktoren_Minderungsmaßn.!$B$17),"",VLOOKUP($G140,Wirkfaktoren_Minderungsmaßn.!$B$4:$I$15,8,FALSE))</f>
        <v/>
      </c>
      <c r="J140" s="61"/>
      <c r="K140" s="213"/>
    </row>
    <row r="141" spans="1:11" ht="26.25" customHeight="1" x14ac:dyDescent="0.2">
      <c r="C141" s="54"/>
      <c r="F141" s="49"/>
      <c r="G141" s="65" t="s">
        <v>183</v>
      </c>
      <c r="H141" s="38" t="str">
        <f>IF(OR($G141=Wirkfaktoren_Minderungsmaßn.!$B$16,$G141=Wirkfaktoren_Minderungsmaßn.!$B$17),"",VLOOKUP($G141,Wirkfaktoren_Minderungsmaßn.!$B$4:$I$15,2,FALSE))</f>
        <v/>
      </c>
      <c r="I141" s="58" t="str">
        <f>IF(OR($G141=Wirkfaktoren_Minderungsmaßn.!$B$16,$G141=Wirkfaktoren_Minderungsmaßn.!$B$17),"",VLOOKUP($G141,Wirkfaktoren_Minderungsmaßn.!$B$4:$I$15,8,FALSE))</f>
        <v/>
      </c>
      <c r="J141" s="61"/>
      <c r="K141" s="213"/>
    </row>
    <row r="142" spans="1:11" ht="26.25" customHeight="1" thickBot="1" x14ac:dyDescent="0.25">
      <c r="B142" s="51"/>
      <c r="C142" s="42"/>
      <c r="D142" s="42"/>
      <c r="E142" s="42"/>
      <c r="F142" s="52"/>
      <c r="G142" s="66" t="s">
        <v>183</v>
      </c>
      <c r="H142" s="39" t="str">
        <f>IF(OR($G142=Wirkfaktoren_Minderungsmaßn.!$B$16,$G142=Wirkfaktoren_Minderungsmaßn.!$B$17),"",VLOOKUP($G142,Wirkfaktoren_Minderungsmaßn.!$B$4:$I$15,2,FALSE))</f>
        <v/>
      </c>
      <c r="I142" s="59" t="str">
        <f>IF(OR($G142=Wirkfaktoren_Minderungsmaßn.!$B$16,$G142=Wirkfaktoren_Minderungsmaßn.!$B$17),"",VLOOKUP($G142,Wirkfaktoren_Minderungsmaßn.!$B$4:$I$15,8,FALSE))</f>
        <v/>
      </c>
      <c r="J142" s="62"/>
      <c r="K142" s="214"/>
    </row>
    <row r="143" spans="1:11" ht="26.25" customHeight="1" thickBot="1" x14ac:dyDescent="0.25">
      <c r="A143" s="92" t="str">
        <f>IF($C143="-AUSWAHL-","",MAX($A$4:$A142)+1)</f>
        <v/>
      </c>
      <c r="B143" s="43" t="str">
        <f>IF($C143="-AUSWAHL-","","EBo "&amp;$A143)</f>
        <v/>
      </c>
      <c r="C143" s="44" t="s">
        <v>183</v>
      </c>
      <c r="D143" s="45" t="str">
        <f>IF($C143="-AUSWAHL-","",VLOOKUP($C143,Bewertung_Eingriffe!$B$3:$E$70,2,FALSE))</f>
        <v/>
      </c>
      <c r="E143" s="45" t="str">
        <f>IF($C143="-AUSWAHL-","",VLOOKUP($C143,Bewertung_Eingriffe!$B$3:$E$70,3,FALSE))</f>
        <v/>
      </c>
      <c r="F143" s="46" t="str">
        <f>IF($C143="-AUSWAHL-","",VLOOKUP($C143,Bewertung_Eingriffe!$B$3:$E$70,4,FALSE))</f>
        <v/>
      </c>
      <c r="G143" s="63" t="s">
        <v>143</v>
      </c>
      <c r="H143" s="41"/>
      <c r="I143" s="123" t="str">
        <f>IF($C143="-AUSWAHL-","",SUM($I144:$I148))</f>
        <v/>
      </c>
      <c r="J143" s="124" t="str">
        <f>IF($C143="-AUSWAHL-","",(($F143*$I143/100)-$F143)*-1)</f>
        <v/>
      </c>
      <c r="K143" s="212"/>
    </row>
    <row r="144" spans="1:11" ht="26.25" customHeight="1" x14ac:dyDescent="0.2">
      <c r="B144" s="47"/>
      <c r="C144" s="48"/>
      <c r="D144" s="48"/>
      <c r="E144" s="48"/>
      <c r="F144" s="49"/>
      <c r="G144" s="64" t="s">
        <v>183</v>
      </c>
      <c r="H144" s="40" t="str">
        <f>IF(OR($G144=Wirkfaktoren_Minderungsmaßn.!$B$16,$G144=Wirkfaktoren_Minderungsmaßn.!$B$17),"",VLOOKUP($G144,Wirkfaktoren_Minderungsmaßn.!$B$4:$I$15,2,FALSE))</f>
        <v/>
      </c>
      <c r="I144" s="57" t="str">
        <f>IF(OR($G144=Wirkfaktoren_Minderungsmaßn.!$B$16,$G144=Wirkfaktoren_Minderungsmaßn.!$B$17),"",VLOOKUP($G144,Wirkfaktoren_Minderungsmaßn.!$B$4:$I$15,8,FALSE))</f>
        <v/>
      </c>
      <c r="J144" s="60"/>
      <c r="K144" s="213"/>
    </row>
    <row r="145" spans="1:11" ht="26.25" customHeight="1" x14ac:dyDescent="0.2">
      <c r="B145" s="47"/>
      <c r="C145" s="48"/>
      <c r="D145" s="48"/>
      <c r="E145" s="48"/>
      <c r="F145" s="49"/>
      <c r="G145" s="65" t="s">
        <v>183</v>
      </c>
      <c r="H145" s="38" t="str">
        <f>IF(OR($G145=Wirkfaktoren_Minderungsmaßn.!$B$16,$G145=Wirkfaktoren_Minderungsmaßn.!$B$17),"",VLOOKUP($G145,Wirkfaktoren_Minderungsmaßn.!$B$4:$I$15,2,FALSE))</f>
        <v/>
      </c>
      <c r="I145" s="58" t="str">
        <f>IF(OR($G145=Wirkfaktoren_Minderungsmaßn.!$B$16,$G145=Wirkfaktoren_Minderungsmaßn.!$B$17),"",VLOOKUP($G145,Wirkfaktoren_Minderungsmaßn.!$B$4:$I$15,8,FALSE))</f>
        <v/>
      </c>
      <c r="J145" s="61"/>
      <c r="K145" s="213"/>
    </row>
    <row r="146" spans="1:11" ht="26.25" customHeight="1" x14ac:dyDescent="0.2">
      <c r="C146" s="54"/>
      <c r="F146" s="49"/>
      <c r="G146" s="65" t="s">
        <v>183</v>
      </c>
      <c r="H146" s="38" t="str">
        <f>IF(OR($G146=Wirkfaktoren_Minderungsmaßn.!$B$16,$G146=Wirkfaktoren_Minderungsmaßn.!$B$17),"",VLOOKUP($G146,Wirkfaktoren_Minderungsmaßn.!$B$4:$I$15,2,FALSE))</f>
        <v/>
      </c>
      <c r="I146" s="58" t="str">
        <f>IF(OR($G146=Wirkfaktoren_Minderungsmaßn.!$B$16,$G146=Wirkfaktoren_Minderungsmaßn.!$B$17),"",VLOOKUP($G146,Wirkfaktoren_Minderungsmaßn.!$B$4:$I$15,8,FALSE))</f>
        <v/>
      </c>
      <c r="J146" s="61"/>
      <c r="K146" s="213"/>
    </row>
    <row r="147" spans="1:11" ht="26.25" customHeight="1" x14ac:dyDescent="0.2">
      <c r="C147" s="54"/>
      <c r="F147" s="49"/>
      <c r="G147" s="65" t="s">
        <v>183</v>
      </c>
      <c r="H147" s="38" t="str">
        <f>IF(OR($G147=Wirkfaktoren_Minderungsmaßn.!$B$16,$G147=Wirkfaktoren_Minderungsmaßn.!$B$17),"",VLOOKUP($G147,Wirkfaktoren_Minderungsmaßn.!$B$4:$I$15,2,FALSE))</f>
        <v/>
      </c>
      <c r="I147" s="58" t="str">
        <f>IF(OR($G147=Wirkfaktoren_Minderungsmaßn.!$B$16,$G147=Wirkfaktoren_Minderungsmaßn.!$B$17),"",VLOOKUP($G147,Wirkfaktoren_Minderungsmaßn.!$B$4:$I$15,8,FALSE))</f>
        <v/>
      </c>
      <c r="J147" s="61"/>
      <c r="K147" s="213"/>
    </row>
    <row r="148" spans="1:11" ht="26.25" customHeight="1" thickBot="1" x14ac:dyDescent="0.25">
      <c r="B148" s="51"/>
      <c r="C148" s="42"/>
      <c r="D148" s="42"/>
      <c r="E148" s="42"/>
      <c r="F148" s="52"/>
      <c r="G148" s="66" t="s">
        <v>183</v>
      </c>
      <c r="H148" s="39" t="str">
        <f>IF(OR($G148=Wirkfaktoren_Minderungsmaßn.!$B$16,$G148=Wirkfaktoren_Minderungsmaßn.!$B$17),"",VLOOKUP($G148,Wirkfaktoren_Minderungsmaßn.!$B$4:$I$15,2,FALSE))</f>
        <v/>
      </c>
      <c r="I148" s="59" t="str">
        <f>IF(OR($G148=Wirkfaktoren_Minderungsmaßn.!$B$16,$G148=Wirkfaktoren_Minderungsmaßn.!$B$17),"",VLOOKUP($G148,Wirkfaktoren_Minderungsmaßn.!$B$4:$I$15,8,FALSE))</f>
        <v/>
      </c>
      <c r="J148" s="62"/>
      <c r="K148" s="214"/>
    </row>
    <row r="149" spans="1:11" ht="26.25" customHeight="1" thickBot="1" x14ac:dyDescent="0.25">
      <c r="A149" s="92" t="str">
        <f>IF($C149="-AUSWAHL-","",MAX($A$4:$A148)+1)</f>
        <v/>
      </c>
      <c r="B149" s="43" t="str">
        <f>IF($C149="-AUSWAHL-","","EBo "&amp;$A149)</f>
        <v/>
      </c>
      <c r="C149" s="44" t="s">
        <v>183</v>
      </c>
      <c r="D149" s="45" t="str">
        <f>IF($C149="-AUSWAHL-","",VLOOKUP($C149,Bewertung_Eingriffe!$B$3:$E$70,2,FALSE))</f>
        <v/>
      </c>
      <c r="E149" s="45" t="str">
        <f>IF($C149="-AUSWAHL-","",VLOOKUP($C149,Bewertung_Eingriffe!$B$3:$E$70,3,FALSE))</f>
        <v/>
      </c>
      <c r="F149" s="46" t="str">
        <f>IF($C149="-AUSWAHL-","",VLOOKUP($C149,Bewertung_Eingriffe!$B$3:$E$70,4,FALSE))</f>
        <v/>
      </c>
      <c r="G149" s="63" t="s">
        <v>143</v>
      </c>
      <c r="H149" s="41"/>
      <c r="I149" s="123" t="str">
        <f>IF($C149="-AUSWAHL-","",SUM($I150:$I154))</f>
        <v/>
      </c>
      <c r="J149" s="124" t="str">
        <f>IF($C149="-AUSWAHL-","",(($F149*$I149/100)-$F149)*-1)</f>
        <v/>
      </c>
      <c r="K149" s="212"/>
    </row>
    <row r="150" spans="1:11" ht="26.25" customHeight="1" x14ac:dyDescent="0.2">
      <c r="B150" s="47"/>
      <c r="C150" s="48"/>
      <c r="D150" s="48"/>
      <c r="E150" s="48"/>
      <c r="F150" s="49"/>
      <c r="G150" s="64" t="s">
        <v>183</v>
      </c>
      <c r="H150" s="40" t="str">
        <f>IF(OR($G150=Wirkfaktoren_Minderungsmaßn.!$B$16,$G150=Wirkfaktoren_Minderungsmaßn.!$B$17),"",VLOOKUP($G150,Wirkfaktoren_Minderungsmaßn.!$B$4:$I$15,2,FALSE))</f>
        <v/>
      </c>
      <c r="I150" s="57" t="str">
        <f>IF(OR($G150=Wirkfaktoren_Minderungsmaßn.!$B$16,$G150=Wirkfaktoren_Minderungsmaßn.!$B$17),"",VLOOKUP($G150,Wirkfaktoren_Minderungsmaßn.!$B$4:$I$15,8,FALSE))</f>
        <v/>
      </c>
      <c r="J150" s="60"/>
      <c r="K150" s="213"/>
    </row>
    <row r="151" spans="1:11" ht="26.25" customHeight="1" x14ac:dyDescent="0.2">
      <c r="B151" s="47"/>
      <c r="C151" s="48"/>
      <c r="D151" s="48"/>
      <c r="E151" s="48"/>
      <c r="F151" s="49"/>
      <c r="G151" s="65" t="s">
        <v>183</v>
      </c>
      <c r="H151" s="38" t="str">
        <f>IF(OR($G151=Wirkfaktoren_Minderungsmaßn.!$B$16,$G151=Wirkfaktoren_Minderungsmaßn.!$B$17),"",VLOOKUP($G151,Wirkfaktoren_Minderungsmaßn.!$B$4:$I$15,2,FALSE))</f>
        <v/>
      </c>
      <c r="I151" s="58" t="str">
        <f>IF(OR($G151=Wirkfaktoren_Minderungsmaßn.!$B$16,$G151=Wirkfaktoren_Minderungsmaßn.!$B$17),"",VLOOKUP($G151,Wirkfaktoren_Minderungsmaßn.!$B$4:$I$15,8,FALSE))</f>
        <v/>
      </c>
      <c r="J151" s="61"/>
      <c r="K151" s="213"/>
    </row>
    <row r="152" spans="1:11" ht="26.25" customHeight="1" x14ac:dyDescent="0.2">
      <c r="C152" s="54"/>
      <c r="F152" s="49"/>
      <c r="G152" s="65" t="s">
        <v>183</v>
      </c>
      <c r="H152" s="38" t="str">
        <f>IF(OR($G152=Wirkfaktoren_Minderungsmaßn.!$B$16,$G152=Wirkfaktoren_Minderungsmaßn.!$B$17),"",VLOOKUP($G152,Wirkfaktoren_Minderungsmaßn.!$B$4:$I$15,2,FALSE))</f>
        <v/>
      </c>
      <c r="I152" s="58" t="str">
        <f>IF(OR($G152=Wirkfaktoren_Minderungsmaßn.!$B$16,$G152=Wirkfaktoren_Minderungsmaßn.!$B$17),"",VLOOKUP($G152,Wirkfaktoren_Minderungsmaßn.!$B$4:$I$15,8,FALSE))</f>
        <v/>
      </c>
      <c r="J152" s="61"/>
      <c r="K152" s="213"/>
    </row>
    <row r="153" spans="1:11" ht="26.25" customHeight="1" x14ac:dyDescent="0.2">
      <c r="C153" s="54"/>
      <c r="F153" s="49"/>
      <c r="G153" s="65" t="s">
        <v>183</v>
      </c>
      <c r="H153" s="38" t="str">
        <f>IF(OR($G153=Wirkfaktoren_Minderungsmaßn.!$B$16,$G153=Wirkfaktoren_Minderungsmaßn.!$B$17),"",VLOOKUP($G153,Wirkfaktoren_Minderungsmaßn.!$B$4:$I$15,2,FALSE))</f>
        <v/>
      </c>
      <c r="I153" s="58" t="str">
        <f>IF(OR($G153=Wirkfaktoren_Minderungsmaßn.!$B$16,$G153=Wirkfaktoren_Minderungsmaßn.!$B$17),"",VLOOKUP($G153,Wirkfaktoren_Minderungsmaßn.!$B$4:$I$15,8,FALSE))</f>
        <v/>
      </c>
      <c r="J153" s="61"/>
      <c r="K153" s="213"/>
    </row>
    <row r="154" spans="1:11" ht="26.25" customHeight="1" thickBot="1" x14ac:dyDescent="0.25">
      <c r="B154" s="51"/>
      <c r="C154" s="42"/>
      <c r="D154" s="42"/>
      <c r="E154" s="42"/>
      <c r="F154" s="52"/>
      <c r="G154" s="66" t="s">
        <v>183</v>
      </c>
      <c r="H154" s="39" t="str">
        <f>IF(OR($G154=Wirkfaktoren_Minderungsmaßn.!$B$16,$G154=Wirkfaktoren_Minderungsmaßn.!$B$17),"",VLOOKUP($G154,Wirkfaktoren_Minderungsmaßn.!$B$4:$I$15,2,FALSE))</f>
        <v/>
      </c>
      <c r="I154" s="59" t="str">
        <f>IF(OR($G154=Wirkfaktoren_Minderungsmaßn.!$B$16,$G154=Wirkfaktoren_Minderungsmaßn.!$B$17),"",VLOOKUP($G154,Wirkfaktoren_Minderungsmaßn.!$B$4:$I$15,8,FALSE))</f>
        <v/>
      </c>
      <c r="J154" s="62"/>
      <c r="K154" s="214"/>
    </row>
    <row r="155" spans="1:11" ht="26.25" customHeight="1" thickBot="1" x14ac:dyDescent="0.25">
      <c r="A155" s="92" t="str">
        <f>IF($C155="-AUSWAHL-","",MAX($A$4:$A154)+1)</f>
        <v/>
      </c>
      <c r="B155" s="43" t="str">
        <f>IF($C155="-AUSWAHL-","","EBo "&amp;$A155)</f>
        <v/>
      </c>
      <c r="C155" s="44" t="s">
        <v>183</v>
      </c>
      <c r="D155" s="45" t="str">
        <f>IF($C155="-AUSWAHL-","",VLOOKUP($C155,Bewertung_Eingriffe!$B$3:$E$70,2,FALSE))</f>
        <v/>
      </c>
      <c r="E155" s="45" t="str">
        <f>IF($C155="-AUSWAHL-","",VLOOKUP($C155,Bewertung_Eingriffe!$B$3:$E$70,3,FALSE))</f>
        <v/>
      </c>
      <c r="F155" s="46" t="str">
        <f>IF($C155="-AUSWAHL-","",VLOOKUP($C155,Bewertung_Eingriffe!$B$3:$E$70,4,FALSE))</f>
        <v/>
      </c>
      <c r="G155" s="63" t="s">
        <v>143</v>
      </c>
      <c r="H155" s="41"/>
      <c r="I155" s="123" t="str">
        <f>IF($C155="-AUSWAHL-","",SUM($I156:$I160))</f>
        <v/>
      </c>
      <c r="J155" s="124" t="str">
        <f>IF($C155="-AUSWAHL-","",(($F155*$I155/100)-$F155)*-1)</f>
        <v/>
      </c>
      <c r="K155" s="212"/>
    </row>
    <row r="156" spans="1:11" ht="26.25" customHeight="1" x14ac:dyDescent="0.2">
      <c r="B156" s="47"/>
      <c r="C156" s="48"/>
      <c r="D156" s="48"/>
      <c r="E156" s="48"/>
      <c r="F156" s="49"/>
      <c r="G156" s="64" t="s">
        <v>183</v>
      </c>
      <c r="H156" s="40" t="str">
        <f>IF(OR($G156=Wirkfaktoren_Minderungsmaßn.!$B$16,$G156=Wirkfaktoren_Minderungsmaßn.!$B$17),"",VLOOKUP($G156,Wirkfaktoren_Minderungsmaßn.!$B$4:$I$15,2,FALSE))</f>
        <v/>
      </c>
      <c r="I156" s="57" t="str">
        <f>IF(OR($G156=Wirkfaktoren_Minderungsmaßn.!$B$16,$G156=Wirkfaktoren_Minderungsmaßn.!$B$17),"",VLOOKUP($G156,Wirkfaktoren_Minderungsmaßn.!$B$4:$I$15,8,FALSE))</f>
        <v/>
      </c>
      <c r="J156" s="60"/>
      <c r="K156" s="213"/>
    </row>
    <row r="157" spans="1:11" ht="26.25" customHeight="1" x14ac:dyDescent="0.2">
      <c r="B157" s="47"/>
      <c r="C157" s="48"/>
      <c r="D157" s="48"/>
      <c r="E157" s="48"/>
      <c r="F157" s="49"/>
      <c r="G157" s="65" t="s">
        <v>183</v>
      </c>
      <c r="H157" s="38" t="str">
        <f>IF(OR($G157=Wirkfaktoren_Minderungsmaßn.!$B$16,$G157=Wirkfaktoren_Minderungsmaßn.!$B$17),"",VLOOKUP($G157,Wirkfaktoren_Minderungsmaßn.!$B$4:$I$15,2,FALSE))</f>
        <v/>
      </c>
      <c r="I157" s="58" t="str">
        <f>IF(OR($G157=Wirkfaktoren_Minderungsmaßn.!$B$16,$G157=Wirkfaktoren_Minderungsmaßn.!$B$17),"",VLOOKUP($G157,Wirkfaktoren_Minderungsmaßn.!$B$4:$I$15,8,FALSE))</f>
        <v/>
      </c>
      <c r="J157" s="61"/>
      <c r="K157" s="213"/>
    </row>
    <row r="158" spans="1:11" ht="26.25" customHeight="1" x14ac:dyDescent="0.2">
      <c r="C158" s="54"/>
      <c r="F158" s="49"/>
      <c r="G158" s="65" t="s">
        <v>183</v>
      </c>
      <c r="H158" s="38" t="str">
        <f>IF(OR($G158=Wirkfaktoren_Minderungsmaßn.!$B$16,$G158=Wirkfaktoren_Minderungsmaßn.!$B$17),"",VLOOKUP($G158,Wirkfaktoren_Minderungsmaßn.!$B$4:$I$15,2,FALSE))</f>
        <v/>
      </c>
      <c r="I158" s="58" t="str">
        <f>IF(OR($G158=Wirkfaktoren_Minderungsmaßn.!$B$16,$G158=Wirkfaktoren_Minderungsmaßn.!$B$17),"",VLOOKUP($G158,Wirkfaktoren_Minderungsmaßn.!$B$4:$I$15,8,FALSE))</f>
        <v/>
      </c>
      <c r="J158" s="61"/>
      <c r="K158" s="213"/>
    </row>
    <row r="159" spans="1:11" ht="26.25" customHeight="1" x14ac:dyDescent="0.2">
      <c r="C159" s="54"/>
      <c r="F159" s="49"/>
      <c r="G159" s="65" t="s">
        <v>183</v>
      </c>
      <c r="H159" s="38" t="str">
        <f>IF(OR($G159=Wirkfaktoren_Minderungsmaßn.!$B$16,$G159=Wirkfaktoren_Minderungsmaßn.!$B$17),"",VLOOKUP($G159,Wirkfaktoren_Minderungsmaßn.!$B$4:$I$15,2,FALSE))</f>
        <v/>
      </c>
      <c r="I159" s="58" t="str">
        <f>IF(OR($G159=Wirkfaktoren_Minderungsmaßn.!$B$16,$G159=Wirkfaktoren_Minderungsmaßn.!$B$17),"",VLOOKUP($G159,Wirkfaktoren_Minderungsmaßn.!$B$4:$I$15,8,FALSE))</f>
        <v/>
      </c>
      <c r="J159" s="61"/>
      <c r="K159" s="213"/>
    </row>
    <row r="160" spans="1:11" ht="26.25" customHeight="1" thickBot="1" x14ac:dyDescent="0.25">
      <c r="B160" s="51"/>
      <c r="C160" s="42"/>
      <c r="D160" s="42"/>
      <c r="E160" s="42"/>
      <c r="F160" s="52"/>
      <c r="G160" s="66" t="s">
        <v>183</v>
      </c>
      <c r="H160" s="39" t="str">
        <f>IF(OR($G160=Wirkfaktoren_Minderungsmaßn.!$B$16,$G160=Wirkfaktoren_Minderungsmaßn.!$B$17),"",VLOOKUP($G160,Wirkfaktoren_Minderungsmaßn.!$B$4:$I$15,2,FALSE))</f>
        <v/>
      </c>
      <c r="I160" s="59" t="str">
        <f>IF(OR($G160=Wirkfaktoren_Minderungsmaßn.!$B$16,$G160=Wirkfaktoren_Minderungsmaßn.!$B$17),"",VLOOKUP($G160,Wirkfaktoren_Minderungsmaßn.!$B$4:$I$15,8,FALSE))</f>
        <v/>
      </c>
      <c r="J160" s="62"/>
      <c r="K160" s="214"/>
    </row>
    <row r="161" spans="1:11" ht="26.25" customHeight="1" thickBot="1" x14ac:dyDescent="0.25">
      <c r="A161" s="92" t="str">
        <f>IF($C161="-AUSWAHL-","",MAX($A$4:$A160)+1)</f>
        <v/>
      </c>
      <c r="B161" s="43" t="str">
        <f>IF($C161="-AUSWAHL-","","EBo "&amp;$A161)</f>
        <v/>
      </c>
      <c r="C161" s="44" t="s">
        <v>183</v>
      </c>
      <c r="D161" s="45" t="str">
        <f>IF($C161="-AUSWAHL-","",VLOOKUP($C161,Bewertung_Eingriffe!$B$3:$E$70,2,FALSE))</f>
        <v/>
      </c>
      <c r="E161" s="45" t="str">
        <f>IF($C161="-AUSWAHL-","",VLOOKUP($C161,Bewertung_Eingriffe!$B$3:$E$70,3,FALSE))</f>
        <v/>
      </c>
      <c r="F161" s="46" t="str">
        <f>IF($C161="-AUSWAHL-","",VLOOKUP($C161,Bewertung_Eingriffe!$B$3:$E$70,4,FALSE))</f>
        <v/>
      </c>
      <c r="G161" s="63" t="s">
        <v>143</v>
      </c>
      <c r="H161" s="41"/>
      <c r="I161" s="123" t="str">
        <f>IF($C161="-AUSWAHL-","",SUM($I162:$I166))</f>
        <v/>
      </c>
      <c r="J161" s="124" t="str">
        <f>IF($C161="-AUSWAHL-","",(($F161*$I161/100)-$F161)*-1)</f>
        <v/>
      </c>
      <c r="K161" s="212"/>
    </row>
    <row r="162" spans="1:11" ht="26.25" customHeight="1" x14ac:dyDescent="0.2">
      <c r="B162" s="47"/>
      <c r="C162" s="48"/>
      <c r="D162" s="48"/>
      <c r="E162" s="48"/>
      <c r="F162" s="49"/>
      <c r="G162" s="64" t="s">
        <v>183</v>
      </c>
      <c r="H162" s="40" t="str">
        <f>IF(OR($G162=Wirkfaktoren_Minderungsmaßn.!$B$16,$G162=Wirkfaktoren_Minderungsmaßn.!$B$17),"",VLOOKUP($G162,Wirkfaktoren_Minderungsmaßn.!$B$4:$I$15,2,FALSE))</f>
        <v/>
      </c>
      <c r="I162" s="57" t="str">
        <f>IF(OR($G162=Wirkfaktoren_Minderungsmaßn.!$B$16,$G162=Wirkfaktoren_Minderungsmaßn.!$B$17),"",VLOOKUP($G162,Wirkfaktoren_Minderungsmaßn.!$B$4:$I$15,8,FALSE))</f>
        <v/>
      </c>
      <c r="J162" s="60"/>
      <c r="K162" s="213"/>
    </row>
    <row r="163" spans="1:11" ht="26.25" customHeight="1" x14ac:dyDescent="0.2">
      <c r="B163" s="47"/>
      <c r="C163" s="48"/>
      <c r="D163" s="48"/>
      <c r="E163" s="48"/>
      <c r="F163" s="49"/>
      <c r="G163" s="65" t="s">
        <v>183</v>
      </c>
      <c r="H163" s="38" t="str">
        <f>IF(OR($G163=Wirkfaktoren_Minderungsmaßn.!$B$16,$G163=Wirkfaktoren_Minderungsmaßn.!$B$17),"",VLOOKUP($G163,Wirkfaktoren_Minderungsmaßn.!$B$4:$I$15,2,FALSE))</f>
        <v/>
      </c>
      <c r="I163" s="58" t="str">
        <f>IF(OR($G163=Wirkfaktoren_Minderungsmaßn.!$B$16,$G163=Wirkfaktoren_Minderungsmaßn.!$B$17),"",VLOOKUP($G163,Wirkfaktoren_Minderungsmaßn.!$B$4:$I$15,8,FALSE))</f>
        <v/>
      </c>
      <c r="J163" s="61"/>
      <c r="K163" s="213"/>
    </row>
    <row r="164" spans="1:11" ht="26.25" customHeight="1" x14ac:dyDescent="0.2">
      <c r="C164" s="54"/>
      <c r="F164" s="49"/>
      <c r="G164" s="65" t="s">
        <v>183</v>
      </c>
      <c r="H164" s="38" t="str">
        <f>IF(OR($G164=Wirkfaktoren_Minderungsmaßn.!$B$16,$G164=Wirkfaktoren_Minderungsmaßn.!$B$17),"",VLOOKUP($G164,Wirkfaktoren_Minderungsmaßn.!$B$4:$I$15,2,FALSE))</f>
        <v/>
      </c>
      <c r="I164" s="58" t="str">
        <f>IF(OR($G164=Wirkfaktoren_Minderungsmaßn.!$B$16,$G164=Wirkfaktoren_Minderungsmaßn.!$B$17),"",VLOOKUP($G164,Wirkfaktoren_Minderungsmaßn.!$B$4:$I$15,8,FALSE))</f>
        <v/>
      </c>
      <c r="J164" s="61"/>
      <c r="K164" s="213"/>
    </row>
    <row r="165" spans="1:11" ht="26.25" customHeight="1" x14ac:dyDescent="0.2">
      <c r="C165" s="54"/>
      <c r="F165" s="49"/>
      <c r="G165" s="65" t="s">
        <v>183</v>
      </c>
      <c r="H165" s="38" t="str">
        <f>IF(OR($G165=Wirkfaktoren_Minderungsmaßn.!$B$16,$G165=Wirkfaktoren_Minderungsmaßn.!$B$17),"",VLOOKUP($G165,Wirkfaktoren_Minderungsmaßn.!$B$4:$I$15,2,FALSE))</f>
        <v/>
      </c>
      <c r="I165" s="58" t="str">
        <f>IF(OR($G165=Wirkfaktoren_Minderungsmaßn.!$B$16,$G165=Wirkfaktoren_Minderungsmaßn.!$B$17),"",VLOOKUP($G165,Wirkfaktoren_Minderungsmaßn.!$B$4:$I$15,8,FALSE))</f>
        <v/>
      </c>
      <c r="J165" s="61"/>
      <c r="K165" s="213"/>
    </row>
    <row r="166" spans="1:11" ht="26.25" customHeight="1" thickBot="1" x14ac:dyDescent="0.25">
      <c r="B166" s="51"/>
      <c r="C166" s="42"/>
      <c r="D166" s="42"/>
      <c r="E166" s="42"/>
      <c r="F166" s="52"/>
      <c r="G166" s="66" t="s">
        <v>183</v>
      </c>
      <c r="H166" s="39" t="str">
        <f>IF(OR($G166=Wirkfaktoren_Minderungsmaßn.!$B$16,$G166=Wirkfaktoren_Minderungsmaßn.!$B$17),"",VLOOKUP($G166,Wirkfaktoren_Minderungsmaßn.!$B$4:$I$15,2,FALSE))</f>
        <v/>
      </c>
      <c r="I166" s="59" t="str">
        <f>IF(OR($G166=Wirkfaktoren_Minderungsmaßn.!$B$16,$G166=Wirkfaktoren_Minderungsmaßn.!$B$17),"",VLOOKUP($G166,Wirkfaktoren_Minderungsmaßn.!$B$4:$I$15,8,FALSE))</f>
        <v/>
      </c>
      <c r="J166" s="62"/>
      <c r="K166" s="214"/>
    </row>
    <row r="167" spans="1:11" ht="26.25" customHeight="1" thickBot="1" x14ac:dyDescent="0.25">
      <c r="A167" s="92" t="str">
        <f>IF($C167="-AUSWAHL-","",MAX($A$4:$A166)+1)</f>
        <v/>
      </c>
      <c r="B167" s="43" t="str">
        <f>IF($C167="-AUSWAHL-","","EBo "&amp;$A167)</f>
        <v/>
      </c>
      <c r="C167" s="44" t="s">
        <v>183</v>
      </c>
      <c r="D167" s="45" t="str">
        <f>IF($C167="-AUSWAHL-","",VLOOKUP($C167,Bewertung_Eingriffe!$B$3:$E$70,2,FALSE))</f>
        <v/>
      </c>
      <c r="E167" s="45" t="str">
        <f>IF($C167="-AUSWAHL-","",VLOOKUP($C167,Bewertung_Eingriffe!$B$3:$E$70,3,FALSE))</f>
        <v/>
      </c>
      <c r="F167" s="46" t="str">
        <f>IF($C167="-AUSWAHL-","",VLOOKUP($C167,Bewertung_Eingriffe!$B$3:$E$70,4,FALSE))</f>
        <v/>
      </c>
      <c r="G167" s="63" t="s">
        <v>143</v>
      </c>
      <c r="H167" s="41"/>
      <c r="I167" s="123" t="str">
        <f>IF($C167="-AUSWAHL-","",SUM($I168:$I172))</f>
        <v/>
      </c>
      <c r="J167" s="124" t="str">
        <f>IF($C167="-AUSWAHL-","",(($F167*$I167/100)-$F167)*-1)</f>
        <v/>
      </c>
      <c r="K167" s="212"/>
    </row>
    <row r="168" spans="1:11" ht="26.25" customHeight="1" x14ac:dyDescent="0.2">
      <c r="B168" s="47"/>
      <c r="C168" s="48"/>
      <c r="D168" s="48"/>
      <c r="E168" s="48"/>
      <c r="F168" s="49"/>
      <c r="G168" s="64" t="s">
        <v>183</v>
      </c>
      <c r="H168" s="40" t="str">
        <f>IF(OR($G168=Wirkfaktoren_Minderungsmaßn.!$B$16,$G168=Wirkfaktoren_Minderungsmaßn.!$B$17),"",VLOOKUP($G168,Wirkfaktoren_Minderungsmaßn.!$B$4:$I$15,2,FALSE))</f>
        <v/>
      </c>
      <c r="I168" s="57" t="str">
        <f>IF(OR($G168=Wirkfaktoren_Minderungsmaßn.!$B$16,$G168=Wirkfaktoren_Minderungsmaßn.!$B$17),"",VLOOKUP($G168,Wirkfaktoren_Minderungsmaßn.!$B$4:$I$15,8,FALSE))</f>
        <v/>
      </c>
      <c r="J168" s="60"/>
      <c r="K168" s="213"/>
    </row>
    <row r="169" spans="1:11" ht="26.25" customHeight="1" x14ac:dyDescent="0.2">
      <c r="B169" s="47"/>
      <c r="C169" s="48"/>
      <c r="D169" s="48"/>
      <c r="E169" s="48"/>
      <c r="F169" s="49"/>
      <c r="G169" s="65" t="s">
        <v>183</v>
      </c>
      <c r="H169" s="38" t="str">
        <f>IF(OR($G169=Wirkfaktoren_Minderungsmaßn.!$B$16,$G169=Wirkfaktoren_Minderungsmaßn.!$B$17),"",VLOOKUP($G169,Wirkfaktoren_Minderungsmaßn.!$B$4:$I$15,2,FALSE))</f>
        <v/>
      </c>
      <c r="I169" s="58" t="str">
        <f>IF(OR($G169=Wirkfaktoren_Minderungsmaßn.!$B$16,$G169=Wirkfaktoren_Minderungsmaßn.!$B$17),"",VLOOKUP($G169,Wirkfaktoren_Minderungsmaßn.!$B$4:$I$15,8,FALSE))</f>
        <v/>
      </c>
      <c r="J169" s="61"/>
      <c r="K169" s="213"/>
    </row>
    <row r="170" spans="1:11" ht="26.25" customHeight="1" x14ac:dyDescent="0.2">
      <c r="C170" s="54"/>
      <c r="F170" s="49"/>
      <c r="G170" s="65" t="s">
        <v>183</v>
      </c>
      <c r="H170" s="38" t="str">
        <f>IF(OR($G170=Wirkfaktoren_Minderungsmaßn.!$B$16,$G170=Wirkfaktoren_Minderungsmaßn.!$B$17),"",VLOOKUP($G170,Wirkfaktoren_Minderungsmaßn.!$B$4:$I$15,2,FALSE))</f>
        <v/>
      </c>
      <c r="I170" s="58" t="str">
        <f>IF(OR($G170=Wirkfaktoren_Minderungsmaßn.!$B$16,$G170=Wirkfaktoren_Minderungsmaßn.!$B$17),"",VLOOKUP($G170,Wirkfaktoren_Minderungsmaßn.!$B$4:$I$15,8,FALSE))</f>
        <v/>
      </c>
      <c r="J170" s="61"/>
      <c r="K170" s="213"/>
    </row>
    <row r="171" spans="1:11" ht="26.25" customHeight="1" x14ac:dyDescent="0.2">
      <c r="C171" s="54"/>
      <c r="F171" s="49"/>
      <c r="G171" s="65" t="s">
        <v>183</v>
      </c>
      <c r="H171" s="38" t="str">
        <f>IF(OR($G171=Wirkfaktoren_Minderungsmaßn.!$B$16,$G171=Wirkfaktoren_Minderungsmaßn.!$B$17),"",VLOOKUP($G171,Wirkfaktoren_Minderungsmaßn.!$B$4:$I$15,2,FALSE))</f>
        <v/>
      </c>
      <c r="I171" s="58" t="str">
        <f>IF(OR($G171=Wirkfaktoren_Minderungsmaßn.!$B$16,$G171=Wirkfaktoren_Minderungsmaßn.!$B$17),"",VLOOKUP($G171,Wirkfaktoren_Minderungsmaßn.!$B$4:$I$15,8,FALSE))</f>
        <v/>
      </c>
      <c r="J171" s="61"/>
      <c r="K171" s="213"/>
    </row>
    <row r="172" spans="1:11" ht="26.25" customHeight="1" thickBot="1" x14ac:dyDescent="0.25">
      <c r="B172" s="51"/>
      <c r="C172" s="42"/>
      <c r="D172" s="42"/>
      <c r="E172" s="42"/>
      <c r="F172" s="52"/>
      <c r="G172" s="66" t="s">
        <v>183</v>
      </c>
      <c r="H172" s="39" t="str">
        <f>IF(OR($G172=Wirkfaktoren_Minderungsmaßn.!$B$16,$G172=Wirkfaktoren_Minderungsmaßn.!$B$17),"",VLOOKUP($G172,Wirkfaktoren_Minderungsmaßn.!$B$4:$I$15,2,FALSE))</f>
        <v/>
      </c>
      <c r="I172" s="59" t="str">
        <f>IF(OR($G172=Wirkfaktoren_Minderungsmaßn.!$B$16,$G172=Wirkfaktoren_Minderungsmaßn.!$B$17),"",VLOOKUP($G172,Wirkfaktoren_Minderungsmaßn.!$B$4:$I$15,8,FALSE))</f>
        <v/>
      </c>
      <c r="J172" s="62"/>
      <c r="K172" s="214"/>
    </row>
    <row r="173" spans="1:11" ht="26.25" customHeight="1" thickBot="1" x14ac:dyDescent="0.25">
      <c r="A173" s="92" t="str">
        <f>IF($C173="-AUSWAHL-","",MAX($A$4:$A172)+1)</f>
        <v/>
      </c>
      <c r="B173" s="43" t="str">
        <f>IF($C173="-AUSWAHL-","","EBo "&amp;$A173)</f>
        <v/>
      </c>
      <c r="C173" s="44" t="s">
        <v>183</v>
      </c>
      <c r="D173" s="45" t="str">
        <f>IF($C173="-AUSWAHL-","",VLOOKUP($C173,Bewertung_Eingriffe!$B$3:$E$70,2,FALSE))</f>
        <v/>
      </c>
      <c r="E173" s="45" t="str">
        <f>IF($C173="-AUSWAHL-","",VLOOKUP($C173,Bewertung_Eingriffe!$B$3:$E$70,3,FALSE))</f>
        <v/>
      </c>
      <c r="F173" s="46" t="str">
        <f>IF($C173="-AUSWAHL-","",VLOOKUP($C173,Bewertung_Eingriffe!$B$3:$E$70,4,FALSE))</f>
        <v/>
      </c>
      <c r="G173" s="63" t="s">
        <v>143</v>
      </c>
      <c r="H173" s="41"/>
      <c r="I173" s="123" t="str">
        <f>IF($C173="-AUSWAHL-","",SUM($I174:$I178))</f>
        <v/>
      </c>
      <c r="J173" s="124" t="str">
        <f>IF($C173="-AUSWAHL-","",(($F173*$I173/100)-$F173)*-1)</f>
        <v/>
      </c>
      <c r="K173" s="212"/>
    </row>
    <row r="174" spans="1:11" ht="26.25" customHeight="1" x14ac:dyDescent="0.2">
      <c r="B174" s="47"/>
      <c r="C174" s="48"/>
      <c r="D174" s="48"/>
      <c r="E174" s="48"/>
      <c r="F174" s="49"/>
      <c r="G174" s="64" t="s">
        <v>183</v>
      </c>
      <c r="H174" s="40" t="str">
        <f>IF(OR($G174=Wirkfaktoren_Minderungsmaßn.!$B$16,$G174=Wirkfaktoren_Minderungsmaßn.!$B$17),"",VLOOKUP($G174,Wirkfaktoren_Minderungsmaßn.!$B$4:$I$15,2,FALSE))</f>
        <v/>
      </c>
      <c r="I174" s="57" t="str">
        <f>IF(OR($G174=Wirkfaktoren_Minderungsmaßn.!$B$16,$G174=Wirkfaktoren_Minderungsmaßn.!$B$17),"",VLOOKUP($G174,Wirkfaktoren_Minderungsmaßn.!$B$4:$I$15,8,FALSE))</f>
        <v/>
      </c>
      <c r="J174" s="60"/>
      <c r="K174" s="213"/>
    </row>
    <row r="175" spans="1:11" ht="26.25" customHeight="1" x14ac:dyDescent="0.2">
      <c r="B175" s="47"/>
      <c r="C175" s="48"/>
      <c r="D175" s="48"/>
      <c r="E175" s="48"/>
      <c r="F175" s="49"/>
      <c r="G175" s="65" t="s">
        <v>183</v>
      </c>
      <c r="H175" s="38" t="str">
        <f>IF(OR($G175=Wirkfaktoren_Minderungsmaßn.!$B$16,$G175=Wirkfaktoren_Minderungsmaßn.!$B$17),"",VLOOKUP($G175,Wirkfaktoren_Minderungsmaßn.!$B$4:$I$15,2,FALSE))</f>
        <v/>
      </c>
      <c r="I175" s="58" t="str">
        <f>IF(OR($G175=Wirkfaktoren_Minderungsmaßn.!$B$16,$G175=Wirkfaktoren_Minderungsmaßn.!$B$17),"",VLOOKUP($G175,Wirkfaktoren_Minderungsmaßn.!$B$4:$I$15,8,FALSE))</f>
        <v/>
      </c>
      <c r="J175" s="61"/>
      <c r="K175" s="213"/>
    </row>
    <row r="176" spans="1:11" ht="26.25" customHeight="1" x14ac:dyDescent="0.2">
      <c r="C176" s="54"/>
      <c r="F176" s="49"/>
      <c r="G176" s="65" t="s">
        <v>183</v>
      </c>
      <c r="H176" s="38" t="str">
        <f>IF(OR($G176=Wirkfaktoren_Minderungsmaßn.!$B$16,$G176=Wirkfaktoren_Minderungsmaßn.!$B$17),"",VLOOKUP($G176,Wirkfaktoren_Minderungsmaßn.!$B$4:$I$15,2,FALSE))</f>
        <v/>
      </c>
      <c r="I176" s="58" t="str">
        <f>IF(OR($G176=Wirkfaktoren_Minderungsmaßn.!$B$16,$G176=Wirkfaktoren_Minderungsmaßn.!$B$17),"",VLOOKUP($G176,Wirkfaktoren_Minderungsmaßn.!$B$4:$I$15,8,FALSE))</f>
        <v/>
      </c>
      <c r="J176" s="61"/>
      <c r="K176" s="213"/>
    </row>
    <row r="177" spans="1:11" ht="26.25" customHeight="1" x14ac:dyDescent="0.2">
      <c r="C177" s="54"/>
      <c r="F177" s="49"/>
      <c r="G177" s="65" t="s">
        <v>183</v>
      </c>
      <c r="H177" s="38" t="str">
        <f>IF(OR($G177=Wirkfaktoren_Minderungsmaßn.!$B$16,$G177=Wirkfaktoren_Minderungsmaßn.!$B$17),"",VLOOKUP($G177,Wirkfaktoren_Minderungsmaßn.!$B$4:$I$15,2,FALSE))</f>
        <v/>
      </c>
      <c r="I177" s="58" t="str">
        <f>IF(OR($G177=Wirkfaktoren_Minderungsmaßn.!$B$16,$G177=Wirkfaktoren_Minderungsmaßn.!$B$17),"",VLOOKUP($G177,Wirkfaktoren_Minderungsmaßn.!$B$4:$I$15,8,FALSE))</f>
        <v/>
      </c>
      <c r="J177" s="61"/>
      <c r="K177" s="213"/>
    </row>
    <row r="178" spans="1:11" ht="26.25" customHeight="1" thickBot="1" x14ac:dyDescent="0.25">
      <c r="B178" s="51"/>
      <c r="C178" s="42"/>
      <c r="D178" s="42"/>
      <c r="E178" s="42"/>
      <c r="F178" s="52"/>
      <c r="G178" s="66" t="s">
        <v>183</v>
      </c>
      <c r="H178" s="39" t="str">
        <f>IF(OR($G178=Wirkfaktoren_Minderungsmaßn.!$B$16,$G178=Wirkfaktoren_Minderungsmaßn.!$B$17),"",VLOOKUP($G178,Wirkfaktoren_Minderungsmaßn.!$B$4:$I$15,2,FALSE))</f>
        <v/>
      </c>
      <c r="I178" s="59" t="str">
        <f>IF(OR($G178=Wirkfaktoren_Minderungsmaßn.!$B$16,$G178=Wirkfaktoren_Minderungsmaßn.!$B$17),"",VLOOKUP($G178,Wirkfaktoren_Minderungsmaßn.!$B$4:$I$15,8,FALSE))</f>
        <v/>
      </c>
      <c r="J178" s="62"/>
      <c r="K178" s="214"/>
    </row>
    <row r="179" spans="1:11" ht="26.25" customHeight="1" thickBot="1" x14ac:dyDescent="0.25">
      <c r="A179" s="92" t="str">
        <f>IF($C179="-AUSWAHL-","",MAX($A$4:$A178)+1)</f>
        <v/>
      </c>
      <c r="B179" s="43" t="str">
        <f>IF($C179="-AUSWAHL-","","EBo "&amp;$A179)</f>
        <v/>
      </c>
      <c r="C179" s="44" t="s">
        <v>183</v>
      </c>
      <c r="D179" s="45" t="str">
        <f>IF($C179="-AUSWAHL-","",VLOOKUP($C179,Bewertung_Eingriffe!$B$3:$E$70,2,FALSE))</f>
        <v/>
      </c>
      <c r="E179" s="45" t="str">
        <f>IF($C179="-AUSWAHL-","",VLOOKUP($C179,Bewertung_Eingriffe!$B$3:$E$70,3,FALSE))</f>
        <v/>
      </c>
      <c r="F179" s="46" t="str">
        <f>IF($C179="-AUSWAHL-","",VLOOKUP($C179,Bewertung_Eingriffe!$B$3:$E$70,4,FALSE))</f>
        <v/>
      </c>
      <c r="G179" s="63" t="s">
        <v>143</v>
      </c>
      <c r="H179" s="41"/>
      <c r="I179" s="123" t="str">
        <f>IF($C179="-AUSWAHL-","",SUM($I180:$I184))</f>
        <v/>
      </c>
      <c r="J179" s="124" t="str">
        <f>IF($C179="-AUSWAHL-","",(($F179*$I179/100)-$F179)*-1)</f>
        <v/>
      </c>
      <c r="K179" s="212"/>
    </row>
    <row r="180" spans="1:11" ht="26.25" customHeight="1" x14ac:dyDescent="0.2">
      <c r="B180" s="47"/>
      <c r="C180" s="48"/>
      <c r="D180" s="48"/>
      <c r="E180" s="48"/>
      <c r="F180" s="49"/>
      <c r="G180" s="64" t="s">
        <v>183</v>
      </c>
      <c r="H180" s="40" t="str">
        <f>IF(OR($G180=Wirkfaktoren_Minderungsmaßn.!$B$16,$G180=Wirkfaktoren_Minderungsmaßn.!$B$17),"",VLOOKUP($G180,Wirkfaktoren_Minderungsmaßn.!$B$4:$I$15,2,FALSE))</f>
        <v/>
      </c>
      <c r="I180" s="57" t="str">
        <f>IF(OR($G180=Wirkfaktoren_Minderungsmaßn.!$B$16,$G180=Wirkfaktoren_Minderungsmaßn.!$B$17),"",VLOOKUP($G180,Wirkfaktoren_Minderungsmaßn.!$B$4:$I$15,8,FALSE))</f>
        <v/>
      </c>
      <c r="J180" s="60"/>
      <c r="K180" s="213"/>
    </row>
    <row r="181" spans="1:11" ht="26.25" customHeight="1" x14ac:dyDescent="0.2">
      <c r="B181" s="47"/>
      <c r="C181" s="48"/>
      <c r="D181" s="48"/>
      <c r="E181" s="48"/>
      <c r="F181" s="49"/>
      <c r="G181" s="65" t="s">
        <v>183</v>
      </c>
      <c r="H181" s="38" t="str">
        <f>IF(OR($G181=Wirkfaktoren_Minderungsmaßn.!$B$16,$G181=Wirkfaktoren_Minderungsmaßn.!$B$17),"",VLOOKUP($G181,Wirkfaktoren_Minderungsmaßn.!$B$4:$I$15,2,FALSE))</f>
        <v/>
      </c>
      <c r="I181" s="58" t="str">
        <f>IF(OR($G181=Wirkfaktoren_Minderungsmaßn.!$B$16,$G181=Wirkfaktoren_Minderungsmaßn.!$B$17),"",VLOOKUP($G181,Wirkfaktoren_Minderungsmaßn.!$B$4:$I$15,8,FALSE))</f>
        <v/>
      </c>
      <c r="J181" s="61"/>
      <c r="K181" s="213"/>
    </row>
    <row r="182" spans="1:11" ht="26.25" customHeight="1" x14ac:dyDescent="0.2">
      <c r="C182" s="54"/>
      <c r="F182" s="49"/>
      <c r="G182" s="65" t="s">
        <v>183</v>
      </c>
      <c r="H182" s="38" t="str">
        <f>IF(OR($G182=Wirkfaktoren_Minderungsmaßn.!$B$16,$G182=Wirkfaktoren_Minderungsmaßn.!$B$17),"",VLOOKUP($G182,Wirkfaktoren_Minderungsmaßn.!$B$4:$I$15,2,FALSE))</f>
        <v/>
      </c>
      <c r="I182" s="58" t="str">
        <f>IF(OR($G182=Wirkfaktoren_Minderungsmaßn.!$B$16,$G182=Wirkfaktoren_Minderungsmaßn.!$B$17),"",VLOOKUP($G182,Wirkfaktoren_Minderungsmaßn.!$B$4:$I$15,8,FALSE))</f>
        <v/>
      </c>
      <c r="J182" s="61"/>
      <c r="K182" s="213"/>
    </row>
    <row r="183" spans="1:11" ht="26.25" customHeight="1" x14ac:dyDescent="0.2">
      <c r="C183" s="54"/>
      <c r="F183" s="49"/>
      <c r="G183" s="65" t="s">
        <v>183</v>
      </c>
      <c r="H183" s="38" t="str">
        <f>IF(OR($G183=Wirkfaktoren_Minderungsmaßn.!$B$16,$G183=Wirkfaktoren_Minderungsmaßn.!$B$17),"",VLOOKUP($G183,Wirkfaktoren_Minderungsmaßn.!$B$4:$I$15,2,FALSE))</f>
        <v/>
      </c>
      <c r="I183" s="58" t="str">
        <f>IF(OR($G183=Wirkfaktoren_Minderungsmaßn.!$B$16,$G183=Wirkfaktoren_Minderungsmaßn.!$B$17),"",VLOOKUP($G183,Wirkfaktoren_Minderungsmaßn.!$B$4:$I$15,8,FALSE))</f>
        <v/>
      </c>
      <c r="J183" s="61"/>
      <c r="K183" s="213"/>
    </row>
    <row r="184" spans="1:11" ht="26.25" customHeight="1" thickBot="1" x14ac:dyDescent="0.25">
      <c r="B184" s="51"/>
      <c r="C184" s="42"/>
      <c r="D184" s="42"/>
      <c r="E184" s="42"/>
      <c r="F184" s="52"/>
      <c r="G184" s="66" t="s">
        <v>183</v>
      </c>
      <c r="H184" s="39" t="str">
        <f>IF(OR($G184=Wirkfaktoren_Minderungsmaßn.!$B$16,$G184=Wirkfaktoren_Minderungsmaßn.!$B$17),"",VLOOKUP($G184,Wirkfaktoren_Minderungsmaßn.!$B$4:$I$15,2,FALSE))</f>
        <v/>
      </c>
      <c r="I184" s="59" t="str">
        <f>IF(OR($G184=Wirkfaktoren_Minderungsmaßn.!$B$16,$G184=Wirkfaktoren_Minderungsmaßn.!$B$17),"",VLOOKUP($G184,Wirkfaktoren_Minderungsmaßn.!$B$4:$I$15,8,FALSE))</f>
        <v/>
      </c>
      <c r="J184" s="62"/>
      <c r="K184" s="214"/>
    </row>
    <row r="185" spans="1:11" ht="26.25" customHeight="1" thickBot="1" x14ac:dyDescent="0.25">
      <c r="A185" s="92" t="str">
        <f>IF($C185="-AUSWAHL-","",MAX($A$4:$A184)+1)</f>
        <v/>
      </c>
      <c r="B185" s="43" t="str">
        <f>IF($C185="-AUSWAHL-","","EBo "&amp;$A185)</f>
        <v/>
      </c>
      <c r="C185" s="44" t="s">
        <v>183</v>
      </c>
      <c r="D185" s="45" t="str">
        <f>IF($C185="-AUSWAHL-","",VLOOKUP($C185,Bewertung_Eingriffe!$B$3:$E$70,2,FALSE))</f>
        <v/>
      </c>
      <c r="E185" s="45" t="str">
        <f>IF($C185="-AUSWAHL-","",VLOOKUP($C185,Bewertung_Eingriffe!$B$3:$E$70,3,FALSE))</f>
        <v/>
      </c>
      <c r="F185" s="46" t="str">
        <f>IF($C185="-AUSWAHL-","",VLOOKUP($C185,Bewertung_Eingriffe!$B$3:$E$70,4,FALSE))</f>
        <v/>
      </c>
      <c r="G185" s="63" t="s">
        <v>143</v>
      </c>
      <c r="H185" s="41"/>
      <c r="I185" s="123" t="str">
        <f>IF($C185="-AUSWAHL-","",SUM($I186:$I190))</f>
        <v/>
      </c>
      <c r="J185" s="124" t="str">
        <f>IF($C185="-AUSWAHL-","",(($F185*$I185/100)-$F185)*-1)</f>
        <v/>
      </c>
      <c r="K185" s="212"/>
    </row>
    <row r="186" spans="1:11" ht="26.25" customHeight="1" x14ac:dyDescent="0.2">
      <c r="B186" s="47"/>
      <c r="C186" s="48"/>
      <c r="D186" s="48"/>
      <c r="E186" s="48"/>
      <c r="F186" s="49"/>
      <c r="G186" s="64" t="s">
        <v>183</v>
      </c>
      <c r="H186" s="40" t="str">
        <f>IF(OR($G186=Wirkfaktoren_Minderungsmaßn.!$B$16,$G186=Wirkfaktoren_Minderungsmaßn.!$B$17),"",VLOOKUP($G186,Wirkfaktoren_Minderungsmaßn.!$B$4:$I$15,2,FALSE))</f>
        <v/>
      </c>
      <c r="I186" s="57" t="str">
        <f>IF(OR($G186=Wirkfaktoren_Minderungsmaßn.!$B$16,$G186=Wirkfaktoren_Minderungsmaßn.!$B$17),"",VLOOKUP($G186,Wirkfaktoren_Minderungsmaßn.!$B$4:$I$15,8,FALSE))</f>
        <v/>
      </c>
      <c r="J186" s="60"/>
      <c r="K186" s="213"/>
    </row>
    <row r="187" spans="1:11" ht="26.25" customHeight="1" x14ac:dyDescent="0.2">
      <c r="B187" s="47"/>
      <c r="C187" s="48"/>
      <c r="D187" s="48"/>
      <c r="E187" s="48"/>
      <c r="F187" s="49"/>
      <c r="G187" s="65" t="s">
        <v>183</v>
      </c>
      <c r="H187" s="38" t="str">
        <f>IF(OR($G187=Wirkfaktoren_Minderungsmaßn.!$B$16,$G187=Wirkfaktoren_Minderungsmaßn.!$B$17),"",VLOOKUP($G187,Wirkfaktoren_Minderungsmaßn.!$B$4:$I$15,2,FALSE))</f>
        <v/>
      </c>
      <c r="I187" s="58" t="str">
        <f>IF(OR($G187=Wirkfaktoren_Minderungsmaßn.!$B$16,$G187=Wirkfaktoren_Minderungsmaßn.!$B$17),"",VLOOKUP($G187,Wirkfaktoren_Minderungsmaßn.!$B$4:$I$15,8,FALSE))</f>
        <v/>
      </c>
      <c r="J187" s="61"/>
      <c r="K187" s="213"/>
    </row>
    <row r="188" spans="1:11" ht="26.25" customHeight="1" x14ac:dyDescent="0.2">
      <c r="C188" s="54"/>
      <c r="F188" s="49"/>
      <c r="G188" s="65" t="s">
        <v>183</v>
      </c>
      <c r="H188" s="38" t="str">
        <f>IF(OR($G188=Wirkfaktoren_Minderungsmaßn.!$B$16,$G188=Wirkfaktoren_Minderungsmaßn.!$B$17),"",VLOOKUP($G188,Wirkfaktoren_Minderungsmaßn.!$B$4:$I$15,2,FALSE))</f>
        <v/>
      </c>
      <c r="I188" s="58" t="str">
        <f>IF(OR($G188=Wirkfaktoren_Minderungsmaßn.!$B$16,$G188=Wirkfaktoren_Minderungsmaßn.!$B$17),"",VLOOKUP($G188,Wirkfaktoren_Minderungsmaßn.!$B$4:$I$15,8,FALSE))</f>
        <v/>
      </c>
      <c r="J188" s="61"/>
      <c r="K188" s="213"/>
    </row>
    <row r="189" spans="1:11" ht="26.25" customHeight="1" x14ac:dyDescent="0.2">
      <c r="C189" s="54"/>
      <c r="F189" s="49"/>
      <c r="G189" s="65" t="s">
        <v>183</v>
      </c>
      <c r="H189" s="38" t="str">
        <f>IF(OR($G189=Wirkfaktoren_Minderungsmaßn.!$B$16,$G189=Wirkfaktoren_Minderungsmaßn.!$B$17),"",VLOOKUP($G189,Wirkfaktoren_Minderungsmaßn.!$B$4:$I$15,2,FALSE))</f>
        <v/>
      </c>
      <c r="I189" s="58" t="str">
        <f>IF(OR($G189=Wirkfaktoren_Minderungsmaßn.!$B$16,$G189=Wirkfaktoren_Minderungsmaßn.!$B$17),"",VLOOKUP($G189,Wirkfaktoren_Minderungsmaßn.!$B$4:$I$15,8,FALSE))</f>
        <v/>
      </c>
      <c r="J189" s="61"/>
      <c r="K189" s="213"/>
    </row>
    <row r="190" spans="1:11" ht="26.25" customHeight="1" thickBot="1" x14ac:dyDescent="0.25">
      <c r="B190" s="51"/>
      <c r="C190" s="42"/>
      <c r="D190" s="42"/>
      <c r="E190" s="42"/>
      <c r="F190" s="52"/>
      <c r="G190" s="66" t="s">
        <v>183</v>
      </c>
      <c r="H190" s="39" t="str">
        <f>IF(OR($G190=Wirkfaktoren_Minderungsmaßn.!$B$16,$G190=Wirkfaktoren_Minderungsmaßn.!$B$17),"",VLOOKUP($G190,Wirkfaktoren_Minderungsmaßn.!$B$4:$I$15,2,FALSE))</f>
        <v/>
      </c>
      <c r="I190" s="59" t="str">
        <f>IF(OR($G190=Wirkfaktoren_Minderungsmaßn.!$B$16,$G190=Wirkfaktoren_Minderungsmaßn.!$B$17),"",VLOOKUP($G190,Wirkfaktoren_Minderungsmaßn.!$B$4:$I$15,8,FALSE))</f>
        <v/>
      </c>
      <c r="J190" s="62"/>
      <c r="K190" s="214"/>
    </row>
    <row r="191" spans="1:11" ht="26.25" customHeight="1" thickBot="1" x14ac:dyDescent="0.25">
      <c r="A191" s="92" t="str">
        <f>IF($C191="-AUSWAHL-","",MAX($A$4:$A190)+1)</f>
        <v/>
      </c>
      <c r="B191" s="43" t="str">
        <f>IF($C191="-AUSWAHL-","","EBo "&amp;$A191)</f>
        <v/>
      </c>
      <c r="C191" s="44" t="s">
        <v>183</v>
      </c>
      <c r="D191" s="45" t="str">
        <f>IF($C191="-AUSWAHL-","",VLOOKUP($C191,Bewertung_Eingriffe!$B$3:$E$70,2,FALSE))</f>
        <v/>
      </c>
      <c r="E191" s="45" t="str">
        <f>IF($C191="-AUSWAHL-","",VLOOKUP($C191,Bewertung_Eingriffe!$B$3:$E$70,3,FALSE))</f>
        <v/>
      </c>
      <c r="F191" s="46" t="str">
        <f>IF($C191="-AUSWAHL-","",VLOOKUP($C191,Bewertung_Eingriffe!$B$3:$E$70,4,FALSE))</f>
        <v/>
      </c>
      <c r="G191" s="63" t="s">
        <v>143</v>
      </c>
      <c r="H191" s="41"/>
      <c r="I191" s="123" t="str">
        <f>IF($C191="-AUSWAHL-","",SUM($I192:$I196))</f>
        <v/>
      </c>
      <c r="J191" s="124" t="str">
        <f>IF($C191="-AUSWAHL-","",(($F191*$I191/100)-$F191)*-1)</f>
        <v/>
      </c>
      <c r="K191" s="212"/>
    </row>
    <row r="192" spans="1:11" ht="26.25" customHeight="1" x14ac:dyDescent="0.2">
      <c r="B192" s="47"/>
      <c r="C192" s="48"/>
      <c r="D192" s="48"/>
      <c r="E192" s="48"/>
      <c r="F192" s="49"/>
      <c r="G192" s="64" t="s">
        <v>183</v>
      </c>
      <c r="H192" s="40" t="str">
        <f>IF(OR($G192=Wirkfaktoren_Minderungsmaßn.!$B$16,$G192=Wirkfaktoren_Minderungsmaßn.!$B$17),"",VLOOKUP($G192,Wirkfaktoren_Minderungsmaßn.!$B$4:$I$15,2,FALSE))</f>
        <v/>
      </c>
      <c r="I192" s="57" t="str">
        <f>IF(OR($G192=Wirkfaktoren_Minderungsmaßn.!$B$16,$G192=Wirkfaktoren_Minderungsmaßn.!$B$17),"",VLOOKUP($G192,Wirkfaktoren_Minderungsmaßn.!$B$4:$I$15,8,FALSE))</f>
        <v/>
      </c>
      <c r="J192" s="60"/>
      <c r="K192" s="213"/>
    </row>
    <row r="193" spans="1:11" ht="26.25" customHeight="1" x14ac:dyDescent="0.2">
      <c r="B193" s="47"/>
      <c r="C193" s="48"/>
      <c r="D193" s="48"/>
      <c r="E193" s="48"/>
      <c r="F193" s="49"/>
      <c r="G193" s="65" t="s">
        <v>183</v>
      </c>
      <c r="H193" s="38" t="str">
        <f>IF(OR($G193=Wirkfaktoren_Minderungsmaßn.!$B$16,$G193=Wirkfaktoren_Minderungsmaßn.!$B$17),"",VLOOKUP($G193,Wirkfaktoren_Minderungsmaßn.!$B$4:$I$15,2,FALSE))</f>
        <v/>
      </c>
      <c r="I193" s="58" t="str">
        <f>IF(OR($G193=Wirkfaktoren_Minderungsmaßn.!$B$16,$G193=Wirkfaktoren_Minderungsmaßn.!$B$17),"",VLOOKUP($G193,Wirkfaktoren_Minderungsmaßn.!$B$4:$I$15,8,FALSE))</f>
        <v/>
      </c>
      <c r="J193" s="61"/>
      <c r="K193" s="213"/>
    </row>
    <row r="194" spans="1:11" ht="26.25" customHeight="1" x14ac:dyDescent="0.2">
      <c r="C194" s="54"/>
      <c r="F194" s="49"/>
      <c r="G194" s="65" t="s">
        <v>183</v>
      </c>
      <c r="H194" s="38" t="str">
        <f>IF(OR($G194=Wirkfaktoren_Minderungsmaßn.!$B$16,$G194=Wirkfaktoren_Minderungsmaßn.!$B$17),"",VLOOKUP($G194,Wirkfaktoren_Minderungsmaßn.!$B$4:$I$15,2,FALSE))</f>
        <v/>
      </c>
      <c r="I194" s="58" t="str">
        <f>IF(OR($G194=Wirkfaktoren_Minderungsmaßn.!$B$16,$G194=Wirkfaktoren_Minderungsmaßn.!$B$17),"",VLOOKUP($G194,Wirkfaktoren_Minderungsmaßn.!$B$4:$I$15,8,FALSE))</f>
        <v/>
      </c>
      <c r="J194" s="61"/>
      <c r="K194" s="213"/>
    </row>
    <row r="195" spans="1:11" ht="26.25" customHeight="1" x14ac:dyDescent="0.2">
      <c r="C195" s="54"/>
      <c r="F195" s="49"/>
      <c r="G195" s="65" t="s">
        <v>183</v>
      </c>
      <c r="H195" s="38" t="str">
        <f>IF(OR($G195=Wirkfaktoren_Minderungsmaßn.!$B$16,$G195=Wirkfaktoren_Minderungsmaßn.!$B$17),"",VLOOKUP($G195,Wirkfaktoren_Minderungsmaßn.!$B$4:$I$15,2,FALSE))</f>
        <v/>
      </c>
      <c r="I195" s="58" t="str">
        <f>IF(OR($G195=Wirkfaktoren_Minderungsmaßn.!$B$16,$G195=Wirkfaktoren_Minderungsmaßn.!$B$17),"",VLOOKUP($G195,Wirkfaktoren_Minderungsmaßn.!$B$4:$I$15,8,FALSE))</f>
        <v/>
      </c>
      <c r="J195" s="61"/>
      <c r="K195" s="213"/>
    </row>
    <row r="196" spans="1:11" ht="26.25" customHeight="1" thickBot="1" x14ac:dyDescent="0.25">
      <c r="B196" s="51"/>
      <c r="C196" s="42"/>
      <c r="D196" s="42"/>
      <c r="E196" s="42"/>
      <c r="F196" s="52"/>
      <c r="G196" s="66" t="s">
        <v>183</v>
      </c>
      <c r="H196" s="39" t="str">
        <f>IF(OR($G196=Wirkfaktoren_Minderungsmaßn.!$B$16,$G196=Wirkfaktoren_Minderungsmaßn.!$B$17),"",VLOOKUP($G196,Wirkfaktoren_Minderungsmaßn.!$B$4:$I$15,2,FALSE))</f>
        <v/>
      </c>
      <c r="I196" s="59" t="str">
        <f>IF(OR($G196=Wirkfaktoren_Minderungsmaßn.!$B$16,$G196=Wirkfaktoren_Minderungsmaßn.!$B$17),"",VLOOKUP($G196,Wirkfaktoren_Minderungsmaßn.!$B$4:$I$15,8,FALSE))</f>
        <v/>
      </c>
      <c r="J196" s="62"/>
      <c r="K196" s="214"/>
    </row>
    <row r="197" spans="1:11" ht="26.25" customHeight="1" thickBot="1" x14ac:dyDescent="0.25">
      <c r="A197" s="92" t="str">
        <f>IF($C197="-AUSWAHL-","",MAX($A$4:$A196)+1)</f>
        <v/>
      </c>
      <c r="B197" s="43" t="str">
        <f>IF($C197="-AUSWAHL-","","EBo "&amp;$A197)</f>
        <v/>
      </c>
      <c r="C197" s="44" t="s">
        <v>183</v>
      </c>
      <c r="D197" s="45" t="str">
        <f>IF($C197="-AUSWAHL-","",VLOOKUP($C197,Bewertung_Eingriffe!$B$3:$E$70,2,FALSE))</f>
        <v/>
      </c>
      <c r="E197" s="45" t="str">
        <f>IF($C197="-AUSWAHL-","",VLOOKUP($C197,Bewertung_Eingriffe!$B$3:$E$70,3,FALSE))</f>
        <v/>
      </c>
      <c r="F197" s="46" t="str">
        <f>IF($C197="-AUSWAHL-","",VLOOKUP($C197,Bewertung_Eingriffe!$B$3:$E$70,4,FALSE))</f>
        <v/>
      </c>
      <c r="G197" s="63" t="s">
        <v>143</v>
      </c>
      <c r="H197" s="41"/>
      <c r="I197" s="123" t="str">
        <f>IF($C197="-AUSWAHL-","",SUM($I198:$I202))</f>
        <v/>
      </c>
      <c r="J197" s="124" t="str">
        <f>IF($C197="-AUSWAHL-","",(($F197*$I197/100)-$F197)*-1)</f>
        <v/>
      </c>
      <c r="K197" s="212"/>
    </row>
    <row r="198" spans="1:11" ht="26.25" customHeight="1" x14ac:dyDescent="0.2">
      <c r="B198" s="47"/>
      <c r="C198" s="48"/>
      <c r="D198" s="48"/>
      <c r="E198" s="48"/>
      <c r="F198" s="49"/>
      <c r="G198" s="64" t="s">
        <v>183</v>
      </c>
      <c r="H198" s="40" t="str">
        <f>IF(OR($G198=Wirkfaktoren_Minderungsmaßn.!$B$16,$G198=Wirkfaktoren_Minderungsmaßn.!$B$17),"",VLOOKUP($G198,Wirkfaktoren_Minderungsmaßn.!$B$4:$I$15,2,FALSE))</f>
        <v/>
      </c>
      <c r="I198" s="57" t="str">
        <f>IF(OR($G198=Wirkfaktoren_Minderungsmaßn.!$B$16,$G198=Wirkfaktoren_Minderungsmaßn.!$B$17),"",VLOOKUP($G198,Wirkfaktoren_Minderungsmaßn.!$B$4:$I$15,8,FALSE))</f>
        <v/>
      </c>
      <c r="J198" s="60"/>
      <c r="K198" s="213"/>
    </row>
    <row r="199" spans="1:11" ht="26.25" customHeight="1" x14ac:dyDescent="0.2">
      <c r="B199" s="47"/>
      <c r="C199" s="48"/>
      <c r="D199" s="48"/>
      <c r="E199" s="48"/>
      <c r="F199" s="49"/>
      <c r="G199" s="65" t="s">
        <v>183</v>
      </c>
      <c r="H199" s="38" t="str">
        <f>IF(OR($G199=Wirkfaktoren_Minderungsmaßn.!$B$16,$G199=Wirkfaktoren_Minderungsmaßn.!$B$17),"",VLOOKUP($G199,Wirkfaktoren_Minderungsmaßn.!$B$4:$I$15,2,FALSE))</f>
        <v/>
      </c>
      <c r="I199" s="58" t="str">
        <f>IF(OR($G199=Wirkfaktoren_Minderungsmaßn.!$B$16,$G199=Wirkfaktoren_Minderungsmaßn.!$B$17),"",VLOOKUP($G199,Wirkfaktoren_Minderungsmaßn.!$B$4:$I$15,8,FALSE))</f>
        <v/>
      </c>
      <c r="J199" s="61"/>
      <c r="K199" s="213"/>
    </row>
    <row r="200" spans="1:11" ht="26.25" customHeight="1" x14ac:dyDescent="0.2">
      <c r="C200" s="54"/>
      <c r="F200" s="49"/>
      <c r="G200" s="65" t="s">
        <v>183</v>
      </c>
      <c r="H200" s="38" t="str">
        <f>IF(OR($G200=Wirkfaktoren_Minderungsmaßn.!$B$16,$G200=Wirkfaktoren_Minderungsmaßn.!$B$17),"",VLOOKUP($G200,Wirkfaktoren_Minderungsmaßn.!$B$4:$I$15,2,FALSE))</f>
        <v/>
      </c>
      <c r="I200" s="58" t="str">
        <f>IF(OR($G200=Wirkfaktoren_Minderungsmaßn.!$B$16,$G200=Wirkfaktoren_Minderungsmaßn.!$B$17),"",VLOOKUP($G200,Wirkfaktoren_Minderungsmaßn.!$B$4:$I$15,8,FALSE))</f>
        <v/>
      </c>
      <c r="J200" s="61"/>
      <c r="K200" s="213"/>
    </row>
    <row r="201" spans="1:11" ht="26.25" customHeight="1" x14ac:dyDescent="0.2">
      <c r="C201" s="54"/>
      <c r="F201" s="49"/>
      <c r="G201" s="65" t="s">
        <v>183</v>
      </c>
      <c r="H201" s="38" t="str">
        <f>IF(OR($G201=Wirkfaktoren_Minderungsmaßn.!$B$16,$G201=Wirkfaktoren_Minderungsmaßn.!$B$17),"",VLOOKUP($G201,Wirkfaktoren_Minderungsmaßn.!$B$4:$I$15,2,FALSE))</f>
        <v/>
      </c>
      <c r="I201" s="58" t="str">
        <f>IF(OR($G201=Wirkfaktoren_Minderungsmaßn.!$B$16,$G201=Wirkfaktoren_Minderungsmaßn.!$B$17),"",VLOOKUP($G201,Wirkfaktoren_Minderungsmaßn.!$B$4:$I$15,8,FALSE))</f>
        <v/>
      </c>
      <c r="J201" s="61"/>
      <c r="K201" s="213"/>
    </row>
    <row r="202" spans="1:11" ht="26.25" customHeight="1" thickBot="1" x14ac:dyDescent="0.25">
      <c r="B202" s="51"/>
      <c r="C202" s="42"/>
      <c r="D202" s="42"/>
      <c r="E202" s="42"/>
      <c r="F202" s="52"/>
      <c r="G202" s="66" t="s">
        <v>183</v>
      </c>
      <c r="H202" s="39" t="str">
        <f>IF(OR($G202=Wirkfaktoren_Minderungsmaßn.!$B$16,$G202=Wirkfaktoren_Minderungsmaßn.!$B$17),"",VLOOKUP($G202,Wirkfaktoren_Minderungsmaßn.!$B$4:$I$15,2,FALSE))</f>
        <v/>
      </c>
      <c r="I202" s="59" t="str">
        <f>IF(OR($G202=Wirkfaktoren_Minderungsmaßn.!$B$16,$G202=Wirkfaktoren_Minderungsmaßn.!$B$17),"",VLOOKUP($G202,Wirkfaktoren_Minderungsmaßn.!$B$4:$I$15,8,FALSE))</f>
        <v/>
      </c>
      <c r="J202" s="62"/>
      <c r="K202" s="214"/>
    </row>
    <row r="203" spans="1:11" ht="26.25" customHeight="1" thickBot="1" x14ac:dyDescent="0.25">
      <c r="A203" s="92" t="str">
        <f>IF($C203="-AUSWAHL-","",MAX($A$4:$A202)+1)</f>
        <v/>
      </c>
      <c r="B203" s="43" t="str">
        <f>IF($C203="-AUSWAHL-","","EBo "&amp;$A203)</f>
        <v/>
      </c>
      <c r="C203" s="44" t="s">
        <v>183</v>
      </c>
      <c r="D203" s="45" t="str">
        <f>IF($C203="-AUSWAHL-","",VLOOKUP($C203,Bewertung_Eingriffe!$B$3:$E$70,2,FALSE))</f>
        <v/>
      </c>
      <c r="E203" s="45" t="str">
        <f>IF($C203="-AUSWAHL-","",VLOOKUP($C203,Bewertung_Eingriffe!$B$3:$E$70,3,FALSE))</f>
        <v/>
      </c>
      <c r="F203" s="46" t="str">
        <f>IF($C203="-AUSWAHL-","",VLOOKUP($C203,Bewertung_Eingriffe!$B$3:$E$70,4,FALSE))</f>
        <v/>
      </c>
      <c r="G203" s="63" t="s">
        <v>143</v>
      </c>
      <c r="H203" s="41"/>
      <c r="I203" s="123" t="str">
        <f>IF($C203="-AUSWAHL-","",SUM($I204:$I208))</f>
        <v/>
      </c>
      <c r="J203" s="124" t="str">
        <f>IF($C203="-AUSWAHL-","",(($F203*$I203/100)-$F203)*-1)</f>
        <v/>
      </c>
      <c r="K203" s="212"/>
    </row>
    <row r="204" spans="1:11" ht="26.25" customHeight="1" x14ac:dyDescent="0.2">
      <c r="B204" s="47"/>
      <c r="C204" s="48"/>
      <c r="D204" s="48"/>
      <c r="E204" s="48"/>
      <c r="F204" s="49"/>
      <c r="G204" s="64" t="s">
        <v>183</v>
      </c>
      <c r="H204" s="40" t="str">
        <f>IF(OR($G204=Wirkfaktoren_Minderungsmaßn.!$B$16,$G204=Wirkfaktoren_Minderungsmaßn.!$B$17),"",VLOOKUP($G204,Wirkfaktoren_Minderungsmaßn.!$B$4:$I$15,2,FALSE))</f>
        <v/>
      </c>
      <c r="I204" s="57" t="str">
        <f>IF(OR($G204=Wirkfaktoren_Minderungsmaßn.!$B$16,$G204=Wirkfaktoren_Minderungsmaßn.!$B$17),"",VLOOKUP($G204,Wirkfaktoren_Minderungsmaßn.!$B$4:$I$15,8,FALSE))</f>
        <v/>
      </c>
      <c r="J204" s="60"/>
      <c r="K204" s="213"/>
    </row>
    <row r="205" spans="1:11" ht="26.25" customHeight="1" x14ac:dyDescent="0.2">
      <c r="B205" s="47"/>
      <c r="C205" s="48"/>
      <c r="D205" s="48"/>
      <c r="E205" s="48"/>
      <c r="F205" s="49"/>
      <c r="G205" s="65" t="s">
        <v>183</v>
      </c>
      <c r="H205" s="38" t="str">
        <f>IF(OR($G205=Wirkfaktoren_Minderungsmaßn.!$B$16,$G205=Wirkfaktoren_Minderungsmaßn.!$B$17),"",VLOOKUP($G205,Wirkfaktoren_Minderungsmaßn.!$B$4:$I$15,2,FALSE))</f>
        <v/>
      </c>
      <c r="I205" s="58" t="str">
        <f>IF(OR($G205=Wirkfaktoren_Minderungsmaßn.!$B$16,$G205=Wirkfaktoren_Minderungsmaßn.!$B$17),"",VLOOKUP($G205,Wirkfaktoren_Minderungsmaßn.!$B$4:$I$15,8,FALSE))</f>
        <v/>
      </c>
      <c r="J205" s="61"/>
      <c r="K205" s="213"/>
    </row>
    <row r="206" spans="1:11" ht="26.25" customHeight="1" x14ac:dyDescent="0.2">
      <c r="C206" s="54"/>
      <c r="F206" s="49"/>
      <c r="G206" s="65" t="s">
        <v>183</v>
      </c>
      <c r="H206" s="38" t="str">
        <f>IF(OR($G206=Wirkfaktoren_Minderungsmaßn.!$B$16,$G206=Wirkfaktoren_Minderungsmaßn.!$B$17),"",VLOOKUP($G206,Wirkfaktoren_Minderungsmaßn.!$B$4:$I$15,2,FALSE))</f>
        <v/>
      </c>
      <c r="I206" s="58" t="str">
        <f>IF(OR($G206=Wirkfaktoren_Minderungsmaßn.!$B$16,$G206=Wirkfaktoren_Minderungsmaßn.!$B$17),"",VLOOKUP($G206,Wirkfaktoren_Minderungsmaßn.!$B$4:$I$15,8,FALSE))</f>
        <v/>
      </c>
      <c r="J206" s="61"/>
      <c r="K206" s="213"/>
    </row>
    <row r="207" spans="1:11" ht="26.25" customHeight="1" x14ac:dyDescent="0.2">
      <c r="C207" s="54"/>
      <c r="F207" s="49"/>
      <c r="G207" s="65" t="s">
        <v>183</v>
      </c>
      <c r="H207" s="38" t="str">
        <f>IF(OR($G207=Wirkfaktoren_Minderungsmaßn.!$B$16,$G207=Wirkfaktoren_Minderungsmaßn.!$B$17),"",VLOOKUP($G207,Wirkfaktoren_Minderungsmaßn.!$B$4:$I$15,2,FALSE))</f>
        <v/>
      </c>
      <c r="I207" s="58" t="str">
        <f>IF(OR($G207=Wirkfaktoren_Minderungsmaßn.!$B$16,$G207=Wirkfaktoren_Minderungsmaßn.!$B$17),"",VLOOKUP($G207,Wirkfaktoren_Minderungsmaßn.!$B$4:$I$15,8,FALSE))</f>
        <v/>
      </c>
      <c r="J207" s="61"/>
      <c r="K207" s="213"/>
    </row>
    <row r="208" spans="1:11" ht="26.25" customHeight="1" thickBot="1" x14ac:dyDescent="0.25">
      <c r="B208" s="51"/>
      <c r="C208" s="42"/>
      <c r="D208" s="42"/>
      <c r="E208" s="42"/>
      <c r="F208" s="52"/>
      <c r="G208" s="66" t="s">
        <v>183</v>
      </c>
      <c r="H208" s="39" t="str">
        <f>IF(OR($G208=Wirkfaktoren_Minderungsmaßn.!$B$16,$G208=Wirkfaktoren_Minderungsmaßn.!$B$17),"",VLOOKUP($G208,Wirkfaktoren_Minderungsmaßn.!$B$4:$I$15,2,FALSE))</f>
        <v/>
      </c>
      <c r="I208" s="59" t="str">
        <f>IF(OR($G208=Wirkfaktoren_Minderungsmaßn.!$B$16,$G208=Wirkfaktoren_Minderungsmaßn.!$B$17),"",VLOOKUP($G208,Wirkfaktoren_Minderungsmaßn.!$B$4:$I$15,8,FALSE))</f>
        <v/>
      </c>
      <c r="J208" s="62"/>
      <c r="K208" s="214"/>
    </row>
    <row r="209" spans="1:11" ht="26.25" customHeight="1" thickBot="1" x14ac:dyDescent="0.25">
      <c r="A209" s="92" t="str">
        <f>IF($C209="-AUSWAHL-","",MAX($A$4:$A208)+1)</f>
        <v/>
      </c>
      <c r="B209" s="43" t="str">
        <f>IF($C209="-AUSWAHL-","","EBo "&amp;$A209)</f>
        <v/>
      </c>
      <c r="C209" s="44" t="s">
        <v>183</v>
      </c>
      <c r="D209" s="45" t="str">
        <f>IF($C209="-AUSWAHL-","",VLOOKUP($C209,Bewertung_Eingriffe!$B$3:$E$70,2,FALSE))</f>
        <v/>
      </c>
      <c r="E209" s="45" t="str">
        <f>IF($C209="-AUSWAHL-","",VLOOKUP($C209,Bewertung_Eingriffe!$B$3:$E$70,3,FALSE))</f>
        <v/>
      </c>
      <c r="F209" s="46" t="str">
        <f>IF($C209="-AUSWAHL-","",VLOOKUP($C209,Bewertung_Eingriffe!$B$3:$E$70,4,FALSE))</f>
        <v/>
      </c>
      <c r="G209" s="63" t="s">
        <v>143</v>
      </c>
      <c r="H209" s="41"/>
      <c r="I209" s="123" t="str">
        <f>IF($C209="-AUSWAHL-","",SUM($I210:$I214))</f>
        <v/>
      </c>
      <c r="J209" s="124" t="str">
        <f>IF($C209="-AUSWAHL-","",(($F209*$I209/100)-$F209)*-1)</f>
        <v/>
      </c>
      <c r="K209" s="212"/>
    </row>
    <row r="210" spans="1:11" ht="26.25" customHeight="1" x14ac:dyDescent="0.2">
      <c r="B210" s="47"/>
      <c r="C210" s="48"/>
      <c r="D210" s="48"/>
      <c r="E210" s="48"/>
      <c r="F210" s="49"/>
      <c r="G210" s="64" t="s">
        <v>183</v>
      </c>
      <c r="H210" s="40" t="str">
        <f>IF(OR($G210=Wirkfaktoren_Minderungsmaßn.!$B$16,$G210=Wirkfaktoren_Minderungsmaßn.!$B$17),"",VLOOKUP($G210,Wirkfaktoren_Minderungsmaßn.!$B$4:$I$15,2,FALSE))</f>
        <v/>
      </c>
      <c r="I210" s="57" t="str">
        <f>IF(OR($G210=Wirkfaktoren_Minderungsmaßn.!$B$16,$G210=Wirkfaktoren_Minderungsmaßn.!$B$17),"",VLOOKUP($G210,Wirkfaktoren_Minderungsmaßn.!$B$4:$I$15,8,FALSE))</f>
        <v/>
      </c>
      <c r="J210" s="60"/>
      <c r="K210" s="213"/>
    </row>
    <row r="211" spans="1:11" ht="26.25" customHeight="1" x14ac:dyDescent="0.2">
      <c r="B211" s="47"/>
      <c r="C211" s="48"/>
      <c r="D211" s="48"/>
      <c r="E211" s="48"/>
      <c r="F211" s="49"/>
      <c r="G211" s="65" t="s">
        <v>183</v>
      </c>
      <c r="H211" s="38" t="str">
        <f>IF(OR($G211=Wirkfaktoren_Minderungsmaßn.!$B$16,$G211=Wirkfaktoren_Minderungsmaßn.!$B$17),"",VLOOKUP($G211,Wirkfaktoren_Minderungsmaßn.!$B$4:$I$15,2,FALSE))</f>
        <v/>
      </c>
      <c r="I211" s="58" t="str">
        <f>IF(OR($G211=Wirkfaktoren_Minderungsmaßn.!$B$16,$G211=Wirkfaktoren_Minderungsmaßn.!$B$17),"",VLOOKUP($G211,Wirkfaktoren_Minderungsmaßn.!$B$4:$I$15,8,FALSE))</f>
        <v/>
      </c>
      <c r="J211" s="61"/>
      <c r="K211" s="213"/>
    </row>
    <row r="212" spans="1:11" ht="26.25" customHeight="1" x14ac:dyDescent="0.2">
      <c r="C212" s="54"/>
      <c r="F212" s="49"/>
      <c r="G212" s="65" t="s">
        <v>183</v>
      </c>
      <c r="H212" s="38" t="str">
        <f>IF(OR($G212=Wirkfaktoren_Minderungsmaßn.!$B$16,$G212=Wirkfaktoren_Minderungsmaßn.!$B$17),"",VLOOKUP($G212,Wirkfaktoren_Minderungsmaßn.!$B$4:$I$15,2,FALSE))</f>
        <v/>
      </c>
      <c r="I212" s="58" t="str">
        <f>IF(OR($G212=Wirkfaktoren_Minderungsmaßn.!$B$16,$G212=Wirkfaktoren_Minderungsmaßn.!$B$17),"",VLOOKUP($G212,Wirkfaktoren_Minderungsmaßn.!$B$4:$I$15,8,FALSE))</f>
        <v/>
      </c>
      <c r="J212" s="61"/>
      <c r="K212" s="213"/>
    </row>
    <row r="213" spans="1:11" ht="26.25" customHeight="1" x14ac:dyDescent="0.2">
      <c r="C213" s="54"/>
      <c r="F213" s="49"/>
      <c r="G213" s="65" t="s">
        <v>183</v>
      </c>
      <c r="H213" s="38" t="str">
        <f>IF(OR($G213=Wirkfaktoren_Minderungsmaßn.!$B$16,$G213=Wirkfaktoren_Minderungsmaßn.!$B$17),"",VLOOKUP($G213,Wirkfaktoren_Minderungsmaßn.!$B$4:$I$15,2,FALSE))</f>
        <v/>
      </c>
      <c r="I213" s="58" t="str">
        <f>IF(OR($G213=Wirkfaktoren_Minderungsmaßn.!$B$16,$G213=Wirkfaktoren_Minderungsmaßn.!$B$17),"",VLOOKUP($G213,Wirkfaktoren_Minderungsmaßn.!$B$4:$I$15,8,FALSE))</f>
        <v/>
      </c>
      <c r="J213" s="61"/>
      <c r="K213" s="213"/>
    </row>
    <row r="214" spans="1:11" ht="26.25" customHeight="1" thickBot="1" x14ac:dyDescent="0.25">
      <c r="B214" s="51"/>
      <c r="C214" s="42"/>
      <c r="D214" s="42"/>
      <c r="E214" s="42"/>
      <c r="F214" s="52"/>
      <c r="G214" s="66" t="s">
        <v>183</v>
      </c>
      <c r="H214" s="39" t="str">
        <f>IF(OR($G214=Wirkfaktoren_Minderungsmaßn.!$B$16,$G214=Wirkfaktoren_Minderungsmaßn.!$B$17),"",VLOOKUP($G214,Wirkfaktoren_Minderungsmaßn.!$B$4:$I$15,2,FALSE))</f>
        <v/>
      </c>
      <c r="I214" s="59" t="str">
        <f>IF(OR($G214=Wirkfaktoren_Minderungsmaßn.!$B$16,$G214=Wirkfaktoren_Minderungsmaßn.!$B$17),"",VLOOKUP($G214,Wirkfaktoren_Minderungsmaßn.!$B$4:$I$15,8,FALSE))</f>
        <v/>
      </c>
      <c r="J214" s="62"/>
      <c r="K214" s="214"/>
    </row>
    <row r="215" spans="1:11" ht="26.25" customHeight="1" thickBot="1" x14ac:dyDescent="0.25">
      <c r="A215" s="92" t="str">
        <f>IF($C215="-AUSWAHL-","",MAX($A$4:$A214)+1)</f>
        <v/>
      </c>
      <c r="B215" s="43" t="str">
        <f>IF($C215="-AUSWAHL-","","EBo "&amp;$A215)</f>
        <v/>
      </c>
      <c r="C215" s="44" t="s">
        <v>183</v>
      </c>
      <c r="D215" s="45" t="str">
        <f>IF($C215="-AUSWAHL-","",VLOOKUP($C215,Bewertung_Eingriffe!$B$3:$E$70,2,FALSE))</f>
        <v/>
      </c>
      <c r="E215" s="45" t="str">
        <f>IF($C215="-AUSWAHL-","",VLOOKUP($C215,Bewertung_Eingriffe!$B$3:$E$70,3,FALSE))</f>
        <v/>
      </c>
      <c r="F215" s="46" t="str">
        <f>IF($C215="-AUSWAHL-","",VLOOKUP($C215,Bewertung_Eingriffe!$B$3:$E$70,4,FALSE))</f>
        <v/>
      </c>
      <c r="G215" s="63" t="s">
        <v>143</v>
      </c>
      <c r="H215" s="41"/>
      <c r="I215" s="123" t="str">
        <f>IF($C215="-AUSWAHL-","",SUM($I216:$I220))</f>
        <v/>
      </c>
      <c r="J215" s="124" t="str">
        <f>IF($C215="-AUSWAHL-","",(($F215*$I215/100)-$F215)*-1)</f>
        <v/>
      </c>
      <c r="K215" s="212"/>
    </row>
    <row r="216" spans="1:11" ht="26.25" customHeight="1" x14ac:dyDescent="0.2">
      <c r="B216" s="47"/>
      <c r="C216" s="48"/>
      <c r="D216" s="48"/>
      <c r="E216" s="48"/>
      <c r="F216" s="49"/>
      <c r="G216" s="64" t="s">
        <v>183</v>
      </c>
      <c r="H216" s="40" t="str">
        <f>IF(OR($G216=Wirkfaktoren_Minderungsmaßn.!$B$16,$G216=Wirkfaktoren_Minderungsmaßn.!$B$17),"",VLOOKUP($G216,Wirkfaktoren_Minderungsmaßn.!$B$4:$I$15,2,FALSE))</f>
        <v/>
      </c>
      <c r="I216" s="57" t="str">
        <f>IF(OR($G216=Wirkfaktoren_Minderungsmaßn.!$B$16,$G216=Wirkfaktoren_Minderungsmaßn.!$B$17),"",VLOOKUP($G216,Wirkfaktoren_Minderungsmaßn.!$B$4:$I$15,8,FALSE))</f>
        <v/>
      </c>
      <c r="J216" s="60"/>
      <c r="K216" s="213"/>
    </row>
    <row r="217" spans="1:11" ht="26.25" customHeight="1" x14ac:dyDescent="0.2">
      <c r="B217" s="47"/>
      <c r="C217" s="48"/>
      <c r="D217" s="48"/>
      <c r="E217" s="48"/>
      <c r="F217" s="49"/>
      <c r="G217" s="65" t="s">
        <v>183</v>
      </c>
      <c r="H217" s="38" t="str">
        <f>IF(OR($G217=Wirkfaktoren_Minderungsmaßn.!$B$16,$G217=Wirkfaktoren_Minderungsmaßn.!$B$17),"",VLOOKUP($G217,Wirkfaktoren_Minderungsmaßn.!$B$4:$I$15,2,FALSE))</f>
        <v/>
      </c>
      <c r="I217" s="58" t="str">
        <f>IF(OR($G217=Wirkfaktoren_Minderungsmaßn.!$B$16,$G217=Wirkfaktoren_Minderungsmaßn.!$B$17),"",VLOOKUP($G217,Wirkfaktoren_Minderungsmaßn.!$B$4:$I$15,8,FALSE))</f>
        <v/>
      </c>
      <c r="J217" s="61"/>
      <c r="K217" s="213"/>
    </row>
    <row r="218" spans="1:11" ht="26.25" customHeight="1" x14ac:dyDescent="0.2">
      <c r="C218" s="54"/>
      <c r="F218" s="49"/>
      <c r="G218" s="65" t="s">
        <v>183</v>
      </c>
      <c r="H218" s="38" t="str">
        <f>IF(OR($G218=Wirkfaktoren_Minderungsmaßn.!$B$16,$G218=Wirkfaktoren_Minderungsmaßn.!$B$17),"",VLOOKUP($G218,Wirkfaktoren_Minderungsmaßn.!$B$4:$I$15,2,FALSE))</f>
        <v/>
      </c>
      <c r="I218" s="58" t="str">
        <f>IF(OR($G218=Wirkfaktoren_Minderungsmaßn.!$B$16,$G218=Wirkfaktoren_Minderungsmaßn.!$B$17),"",VLOOKUP($G218,Wirkfaktoren_Minderungsmaßn.!$B$4:$I$15,8,FALSE))</f>
        <v/>
      </c>
      <c r="J218" s="61"/>
      <c r="K218" s="213"/>
    </row>
    <row r="219" spans="1:11" ht="26.25" customHeight="1" x14ac:dyDescent="0.2">
      <c r="C219" s="54"/>
      <c r="F219" s="49"/>
      <c r="G219" s="65" t="s">
        <v>183</v>
      </c>
      <c r="H219" s="38" t="str">
        <f>IF(OR($G219=Wirkfaktoren_Minderungsmaßn.!$B$16,$G219=Wirkfaktoren_Minderungsmaßn.!$B$17),"",VLOOKUP($G219,Wirkfaktoren_Minderungsmaßn.!$B$4:$I$15,2,FALSE))</f>
        <v/>
      </c>
      <c r="I219" s="58" t="str">
        <f>IF(OR($G219=Wirkfaktoren_Minderungsmaßn.!$B$16,$G219=Wirkfaktoren_Minderungsmaßn.!$B$17),"",VLOOKUP($G219,Wirkfaktoren_Minderungsmaßn.!$B$4:$I$15,8,FALSE))</f>
        <v/>
      </c>
      <c r="J219" s="61"/>
      <c r="K219" s="213"/>
    </row>
    <row r="220" spans="1:11" ht="26.25" customHeight="1" thickBot="1" x14ac:dyDescent="0.25">
      <c r="B220" s="51"/>
      <c r="C220" s="42"/>
      <c r="D220" s="42"/>
      <c r="E220" s="42"/>
      <c r="F220" s="52"/>
      <c r="G220" s="66" t="s">
        <v>183</v>
      </c>
      <c r="H220" s="39" t="str">
        <f>IF(OR($G220=Wirkfaktoren_Minderungsmaßn.!$B$16,$G220=Wirkfaktoren_Minderungsmaßn.!$B$17),"",VLOOKUP($G220,Wirkfaktoren_Minderungsmaßn.!$B$4:$I$15,2,FALSE))</f>
        <v/>
      </c>
      <c r="I220" s="59" t="str">
        <f>IF(OR($G220=Wirkfaktoren_Minderungsmaßn.!$B$16,$G220=Wirkfaktoren_Minderungsmaßn.!$B$17),"",VLOOKUP($G220,Wirkfaktoren_Minderungsmaßn.!$B$4:$I$15,8,FALSE))</f>
        <v/>
      </c>
      <c r="J220" s="62"/>
      <c r="K220" s="214"/>
    </row>
    <row r="221" spans="1:11" ht="26.25" customHeight="1" thickBot="1" x14ac:dyDescent="0.25">
      <c r="A221" s="92" t="str">
        <f>IF($C221="-AUSWAHL-","",MAX($A$4:$A220)+1)</f>
        <v/>
      </c>
      <c r="B221" s="43" t="str">
        <f>IF($C221="-AUSWAHL-","","EBo "&amp;$A221)</f>
        <v/>
      </c>
      <c r="C221" s="44" t="s">
        <v>183</v>
      </c>
      <c r="D221" s="45" t="str">
        <f>IF($C221="-AUSWAHL-","",VLOOKUP($C221,Bewertung_Eingriffe!$B$3:$E$70,2,FALSE))</f>
        <v/>
      </c>
      <c r="E221" s="45" t="str">
        <f>IF($C221="-AUSWAHL-","",VLOOKUP($C221,Bewertung_Eingriffe!$B$3:$E$70,3,FALSE))</f>
        <v/>
      </c>
      <c r="F221" s="46" t="str">
        <f>IF($C221="-AUSWAHL-","",VLOOKUP($C221,Bewertung_Eingriffe!$B$3:$E$70,4,FALSE))</f>
        <v/>
      </c>
      <c r="G221" s="63" t="s">
        <v>143</v>
      </c>
      <c r="H221" s="41"/>
      <c r="I221" s="123" t="str">
        <f>IF($C221="-AUSWAHL-","",SUM($I222:$I226))</f>
        <v/>
      </c>
      <c r="J221" s="124" t="str">
        <f>IF($C221="-AUSWAHL-","",(($F221*$I221/100)-$F221)*-1)</f>
        <v/>
      </c>
      <c r="K221" s="212"/>
    </row>
    <row r="222" spans="1:11" ht="26.25" customHeight="1" x14ac:dyDescent="0.2">
      <c r="B222" s="47"/>
      <c r="C222" s="48"/>
      <c r="D222" s="48"/>
      <c r="E222" s="48"/>
      <c r="F222" s="49"/>
      <c r="G222" s="64" t="s">
        <v>183</v>
      </c>
      <c r="H222" s="40" t="str">
        <f>IF(OR($G222=Wirkfaktoren_Minderungsmaßn.!$B$16,$G222=Wirkfaktoren_Minderungsmaßn.!$B$17),"",VLOOKUP($G222,Wirkfaktoren_Minderungsmaßn.!$B$4:$I$15,2,FALSE))</f>
        <v/>
      </c>
      <c r="I222" s="57" t="str">
        <f>IF(OR($G222=Wirkfaktoren_Minderungsmaßn.!$B$16,$G222=Wirkfaktoren_Minderungsmaßn.!$B$17),"",VLOOKUP($G222,Wirkfaktoren_Minderungsmaßn.!$B$4:$I$15,8,FALSE))</f>
        <v/>
      </c>
      <c r="J222" s="60"/>
      <c r="K222" s="213"/>
    </row>
    <row r="223" spans="1:11" ht="26.25" customHeight="1" x14ac:dyDescent="0.2">
      <c r="B223" s="47"/>
      <c r="C223" s="48"/>
      <c r="D223" s="48"/>
      <c r="E223" s="48"/>
      <c r="F223" s="49"/>
      <c r="G223" s="65" t="s">
        <v>183</v>
      </c>
      <c r="H223" s="38" t="str">
        <f>IF(OR($G223=Wirkfaktoren_Minderungsmaßn.!$B$16,$G223=Wirkfaktoren_Minderungsmaßn.!$B$17),"",VLOOKUP($G223,Wirkfaktoren_Minderungsmaßn.!$B$4:$I$15,2,FALSE))</f>
        <v/>
      </c>
      <c r="I223" s="58" t="str">
        <f>IF(OR($G223=Wirkfaktoren_Minderungsmaßn.!$B$16,$G223=Wirkfaktoren_Minderungsmaßn.!$B$17),"",VLOOKUP($G223,Wirkfaktoren_Minderungsmaßn.!$B$4:$I$15,8,FALSE))</f>
        <v/>
      </c>
      <c r="J223" s="61"/>
      <c r="K223" s="213"/>
    </row>
    <row r="224" spans="1:11" ht="26.25" customHeight="1" x14ac:dyDescent="0.2">
      <c r="C224" s="54"/>
      <c r="F224" s="49"/>
      <c r="G224" s="65" t="s">
        <v>183</v>
      </c>
      <c r="H224" s="38" t="str">
        <f>IF(OR($G224=Wirkfaktoren_Minderungsmaßn.!$B$16,$G224=Wirkfaktoren_Minderungsmaßn.!$B$17),"",VLOOKUP($G224,Wirkfaktoren_Minderungsmaßn.!$B$4:$I$15,2,FALSE))</f>
        <v/>
      </c>
      <c r="I224" s="58" t="str">
        <f>IF(OR($G224=Wirkfaktoren_Minderungsmaßn.!$B$16,$G224=Wirkfaktoren_Minderungsmaßn.!$B$17),"",VLOOKUP($G224,Wirkfaktoren_Minderungsmaßn.!$B$4:$I$15,8,FALSE))</f>
        <v/>
      </c>
      <c r="J224" s="61"/>
      <c r="K224" s="213"/>
    </row>
    <row r="225" spans="1:11" ht="26.25" customHeight="1" x14ac:dyDescent="0.2">
      <c r="C225" s="54"/>
      <c r="F225" s="49"/>
      <c r="G225" s="65" t="s">
        <v>183</v>
      </c>
      <c r="H225" s="38" t="str">
        <f>IF(OR($G225=Wirkfaktoren_Minderungsmaßn.!$B$16,$G225=Wirkfaktoren_Minderungsmaßn.!$B$17),"",VLOOKUP($G225,Wirkfaktoren_Minderungsmaßn.!$B$4:$I$15,2,FALSE))</f>
        <v/>
      </c>
      <c r="I225" s="58" t="str">
        <f>IF(OR($G225=Wirkfaktoren_Minderungsmaßn.!$B$16,$G225=Wirkfaktoren_Minderungsmaßn.!$B$17),"",VLOOKUP($G225,Wirkfaktoren_Minderungsmaßn.!$B$4:$I$15,8,FALSE))</f>
        <v/>
      </c>
      <c r="J225" s="61"/>
      <c r="K225" s="213"/>
    </row>
    <row r="226" spans="1:11" ht="26.25" customHeight="1" thickBot="1" x14ac:dyDescent="0.25">
      <c r="B226" s="51"/>
      <c r="C226" s="42"/>
      <c r="D226" s="42"/>
      <c r="E226" s="42"/>
      <c r="F226" s="52"/>
      <c r="G226" s="66" t="s">
        <v>183</v>
      </c>
      <c r="H226" s="39" t="str">
        <f>IF(OR($G226=Wirkfaktoren_Minderungsmaßn.!$B$16,$G226=Wirkfaktoren_Minderungsmaßn.!$B$17),"",VLOOKUP($G226,Wirkfaktoren_Minderungsmaßn.!$B$4:$I$15,2,FALSE))</f>
        <v/>
      </c>
      <c r="I226" s="59" t="str">
        <f>IF(OR($G226=Wirkfaktoren_Minderungsmaßn.!$B$16,$G226=Wirkfaktoren_Minderungsmaßn.!$B$17),"",VLOOKUP($G226,Wirkfaktoren_Minderungsmaßn.!$B$4:$I$15,8,FALSE))</f>
        <v/>
      </c>
      <c r="J226" s="62"/>
      <c r="K226" s="214"/>
    </row>
    <row r="227" spans="1:11" ht="26.25" customHeight="1" thickBot="1" x14ac:dyDescent="0.25">
      <c r="A227" s="92" t="str">
        <f>IF($C227="-AUSWAHL-","",MAX($A$4:$A226)+1)</f>
        <v/>
      </c>
      <c r="B227" s="43" t="str">
        <f>IF($C227="-AUSWAHL-","","EBo "&amp;$A227)</f>
        <v/>
      </c>
      <c r="C227" s="44" t="s">
        <v>183</v>
      </c>
      <c r="D227" s="45" t="str">
        <f>IF($C227="-AUSWAHL-","",VLOOKUP($C227,Bewertung_Eingriffe!$B$3:$E$70,2,FALSE))</f>
        <v/>
      </c>
      <c r="E227" s="45" t="str">
        <f>IF($C227="-AUSWAHL-","",VLOOKUP($C227,Bewertung_Eingriffe!$B$3:$E$70,3,FALSE))</f>
        <v/>
      </c>
      <c r="F227" s="46" t="str">
        <f>IF($C227="-AUSWAHL-","",VLOOKUP($C227,Bewertung_Eingriffe!$B$3:$E$70,4,FALSE))</f>
        <v/>
      </c>
      <c r="G227" s="63" t="s">
        <v>143</v>
      </c>
      <c r="H227" s="41"/>
      <c r="I227" s="123" t="str">
        <f>IF($C227="-AUSWAHL-","",SUM($I228:$I232))</f>
        <v/>
      </c>
      <c r="J227" s="124" t="str">
        <f>IF($C227="-AUSWAHL-","",(($F227*$I227/100)-$F227)*-1)</f>
        <v/>
      </c>
      <c r="K227" s="212"/>
    </row>
    <row r="228" spans="1:11" ht="26.25" customHeight="1" x14ac:dyDescent="0.2">
      <c r="B228" s="47"/>
      <c r="C228" s="48"/>
      <c r="D228" s="48"/>
      <c r="E228" s="48"/>
      <c r="F228" s="49"/>
      <c r="G228" s="64" t="s">
        <v>183</v>
      </c>
      <c r="H228" s="40" t="str">
        <f>IF(OR($G228=Wirkfaktoren_Minderungsmaßn.!$B$16,$G228=Wirkfaktoren_Minderungsmaßn.!$B$17),"",VLOOKUP($G228,Wirkfaktoren_Minderungsmaßn.!$B$4:$I$15,2,FALSE))</f>
        <v/>
      </c>
      <c r="I228" s="57" t="str">
        <f>IF(OR($G228=Wirkfaktoren_Minderungsmaßn.!$B$16,$G228=Wirkfaktoren_Minderungsmaßn.!$B$17),"",VLOOKUP($G228,Wirkfaktoren_Minderungsmaßn.!$B$4:$I$15,8,FALSE))</f>
        <v/>
      </c>
      <c r="J228" s="60"/>
      <c r="K228" s="213"/>
    </row>
    <row r="229" spans="1:11" ht="26.25" customHeight="1" x14ac:dyDescent="0.2">
      <c r="B229" s="47"/>
      <c r="C229" s="48"/>
      <c r="D229" s="48"/>
      <c r="E229" s="48"/>
      <c r="F229" s="49"/>
      <c r="G229" s="65" t="s">
        <v>183</v>
      </c>
      <c r="H229" s="38" t="str">
        <f>IF(OR($G229=Wirkfaktoren_Minderungsmaßn.!$B$16,$G229=Wirkfaktoren_Minderungsmaßn.!$B$17),"",VLOOKUP($G229,Wirkfaktoren_Minderungsmaßn.!$B$4:$I$15,2,FALSE))</f>
        <v/>
      </c>
      <c r="I229" s="58" t="str">
        <f>IF(OR($G229=Wirkfaktoren_Minderungsmaßn.!$B$16,$G229=Wirkfaktoren_Minderungsmaßn.!$B$17),"",VLOOKUP($G229,Wirkfaktoren_Minderungsmaßn.!$B$4:$I$15,8,FALSE))</f>
        <v/>
      </c>
      <c r="J229" s="61"/>
      <c r="K229" s="213"/>
    </row>
    <row r="230" spans="1:11" ht="26.25" customHeight="1" x14ac:dyDescent="0.2">
      <c r="C230" s="54"/>
      <c r="F230" s="49"/>
      <c r="G230" s="65" t="s">
        <v>183</v>
      </c>
      <c r="H230" s="38" t="str">
        <f>IF(OR($G230=Wirkfaktoren_Minderungsmaßn.!$B$16,$G230=Wirkfaktoren_Minderungsmaßn.!$B$17),"",VLOOKUP($G230,Wirkfaktoren_Minderungsmaßn.!$B$4:$I$15,2,FALSE))</f>
        <v/>
      </c>
      <c r="I230" s="58" t="str">
        <f>IF(OR($G230=Wirkfaktoren_Minderungsmaßn.!$B$16,$G230=Wirkfaktoren_Minderungsmaßn.!$B$17),"",VLOOKUP($G230,Wirkfaktoren_Minderungsmaßn.!$B$4:$I$15,8,FALSE))</f>
        <v/>
      </c>
      <c r="J230" s="61"/>
      <c r="K230" s="213"/>
    </row>
    <row r="231" spans="1:11" ht="26.25" customHeight="1" x14ac:dyDescent="0.2">
      <c r="C231" s="54"/>
      <c r="F231" s="49"/>
      <c r="G231" s="65" t="s">
        <v>183</v>
      </c>
      <c r="H231" s="38" t="str">
        <f>IF(OR($G231=Wirkfaktoren_Minderungsmaßn.!$B$16,$G231=Wirkfaktoren_Minderungsmaßn.!$B$17),"",VLOOKUP($G231,Wirkfaktoren_Minderungsmaßn.!$B$4:$I$15,2,FALSE))</f>
        <v/>
      </c>
      <c r="I231" s="58" t="str">
        <f>IF(OR($G231=Wirkfaktoren_Minderungsmaßn.!$B$16,$G231=Wirkfaktoren_Minderungsmaßn.!$B$17),"",VLOOKUP($G231,Wirkfaktoren_Minderungsmaßn.!$B$4:$I$15,8,FALSE))</f>
        <v/>
      </c>
      <c r="J231" s="61"/>
      <c r="K231" s="213"/>
    </row>
    <row r="232" spans="1:11" ht="26.25" customHeight="1" thickBot="1" x14ac:dyDescent="0.25">
      <c r="B232" s="51"/>
      <c r="C232" s="42"/>
      <c r="D232" s="42"/>
      <c r="E232" s="42"/>
      <c r="F232" s="52"/>
      <c r="G232" s="66" t="s">
        <v>183</v>
      </c>
      <c r="H232" s="39" t="str">
        <f>IF(OR($G232=Wirkfaktoren_Minderungsmaßn.!$B$16,$G232=Wirkfaktoren_Minderungsmaßn.!$B$17),"",VLOOKUP($G232,Wirkfaktoren_Minderungsmaßn.!$B$4:$I$15,2,FALSE))</f>
        <v/>
      </c>
      <c r="I232" s="59" t="str">
        <f>IF(OR($G232=Wirkfaktoren_Minderungsmaßn.!$B$16,$G232=Wirkfaktoren_Minderungsmaßn.!$B$17),"",VLOOKUP($G232,Wirkfaktoren_Minderungsmaßn.!$B$4:$I$15,8,FALSE))</f>
        <v/>
      </c>
      <c r="J232" s="62"/>
      <c r="K232" s="214"/>
    </row>
    <row r="233" spans="1:11" ht="26.25" customHeight="1" thickBot="1" x14ac:dyDescent="0.25">
      <c r="A233" s="92" t="str">
        <f>IF($C233="-AUSWAHL-","",MAX($A$4:$A232)+1)</f>
        <v/>
      </c>
      <c r="B233" s="43" t="str">
        <f>IF($C233="-AUSWAHL-","","EBo "&amp;$A233)</f>
        <v/>
      </c>
      <c r="C233" s="44" t="s">
        <v>183</v>
      </c>
      <c r="D233" s="45" t="str">
        <f>IF($C233="-AUSWAHL-","",VLOOKUP($C233,Bewertung_Eingriffe!$B$3:$E$70,2,FALSE))</f>
        <v/>
      </c>
      <c r="E233" s="45" t="str">
        <f>IF($C233="-AUSWAHL-","",VLOOKUP($C233,Bewertung_Eingriffe!$B$3:$E$70,3,FALSE))</f>
        <v/>
      </c>
      <c r="F233" s="46" t="str">
        <f>IF($C233="-AUSWAHL-","",VLOOKUP($C233,Bewertung_Eingriffe!$B$3:$E$70,4,FALSE))</f>
        <v/>
      </c>
      <c r="G233" s="63" t="s">
        <v>143</v>
      </c>
      <c r="H233" s="41"/>
      <c r="I233" s="123" t="str">
        <f>IF($C233="-AUSWAHL-","",SUM($I234:$I238))</f>
        <v/>
      </c>
      <c r="J233" s="124" t="str">
        <f>IF($C233="-AUSWAHL-","",(($F233*$I233/100)-$F233)*-1)</f>
        <v/>
      </c>
      <c r="K233" s="212"/>
    </row>
    <row r="234" spans="1:11" ht="26.25" customHeight="1" x14ac:dyDescent="0.2">
      <c r="B234" s="47"/>
      <c r="C234" s="48"/>
      <c r="D234" s="48"/>
      <c r="E234" s="48"/>
      <c r="F234" s="49"/>
      <c r="G234" s="64" t="s">
        <v>183</v>
      </c>
      <c r="H234" s="40" t="str">
        <f>IF(OR($G234=Wirkfaktoren_Minderungsmaßn.!$B$16,$G234=Wirkfaktoren_Minderungsmaßn.!$B$17),"",VLOOKUP($G234,Wirkfaktoren_Minderungsmaßn.!$B$4:$I$15,2,FALSE))</f>
        <v/>
      </c>
      <c r="I234" s="57" t="str">
        <f>IF(OR($G234=Wirkfaktoren_Minderungsmaßn.!$B$16,$G234=Wirkfaktoren_Minderungsmaßn.!$B$17),"",VLOOKUP($G234,Wirkfaktoren_Minderungsmaßn.!$B$4:$I$15,8,FALSE))</f>
        <v/>
      </c>
      <c r="J234" s="60"/>
      <c r="K234" s="213"/>
    </row>
    <row r="235" spans="1:11" ht="26.25" customHeight="1" x14ac:dyDescent="0.2">
      <c r="B235" s="47"/>
      <c r="C235" s="48"/>
      <c r="D235" s="48"/>
      <c r="E235" s="48"/>
      <c r="F235" s="49"/>
      <c r="G235" s="65" t="s">
        <v>183</v>
      </c>
      <c r="H235" s="38" t="str">
        <f>IF(OR($G235=Wirkfaktoren_Minderungsmaßn.!$B$16,$G235=Wirkfaktoren_Minderungsmaßn.!$B$17),"",VLOOKUP($G235,Wirkfaktoren_Minderungsmaßn.!$B$4:$I$15,2,FALSE))</f>
        <v/>
      </c>
      <c r="I235" s="58" t="str">
        <f>IF(OR($G235=Wirkfaktoren_Minderungsmaßn.!$B$16,$G235=Wirkfaktoren_Minderungsmaßn.!$B$17),"",VLOOKUP($G235,Wirkfaktoren_Minderungsmaßn.!$B$4:$I$15,8,FALSE))</f>
        <v/>
      </c>
      <c r="J235" s="61"/>
      <c r="K235" s="213"/>
    </row>
    <row r="236" spans="1:11" ht="26.25" customHeight="1" x14ac:dyDescent="0.2">
      <c r="C236" s="54"/>
      <c r="F236" s="49"/>
      <c r="G236" s="65" t="s">
        <v>183</v>
      </c>
      <c r="H236" s="38" t="str">
        <f>IF(OR($G236=Wirkfaktoren_Minderungsmaßn.!$B$16,$G236=Wirkfaktoren_Minderungsmaßn.!$B$17),"",VLOOKUP($G236,Wirkfaktoren_Minderungsmaßn.!$B$4:$I$15,2,FALSE))</f>
        <v/>
      </c>
      <c r="I236" s="58" t="str">
        <f>IF(OR($G236=Wirkfaktoren_Minderungsmaßn.!$B$16,$G236=Wirkfaktoren_Minderungsmaßn.!$B$17),"",VLOOKUP($G236,Wirkfaktoren_Minderungsmaßn.!$B$4:$I$15,8,FALSE))</f>
        <v/>
      </c>
      <c r="J236" s="61"/>
      <c r="K236" s="213"/>
    </row>
    <row r="237" spans="1:11" ht="26.25" customHeight="1" x14ac:dyDescent="0.2">
      <c r="C237" s="54"/>
      <c r="F237" s="49"/>
      <c r="G237" s="65" t="s">
        <v>183</v>
      </c>
      <c r="H237" s="38" t="str">
        <f>IF(OR($G237=Wirkfaktoren_Minderungsmaßn.!$B$16,$G237=Wirkfaktoren_Minderungsmaßn.!$B$17),"",VLOOKUP($G237,Wirkfaktoren_Minderungsmaßn.!$B$4:$I$15,2,FALSE))</f>
        <v/>
      </c>
      <c r="I237" s="58" t="str">
        <f>IF(OR($G237=Wirkfaktoren_Minderungsmaßn.!$B$16,$G237=Wirkfaktoren_Minderungsmaßn.!$B$17),"",VLOOKUP($G237,Wirkfaktoren_Minderungsmaßn.!$B$4:$I$15,8,FALSE))</f>
        <v/>
      </c>
      <c r="J237" s="61"/>
      <c r="K237" s="213"/>
    </row>
    <row r="238" spans="1:11" ht="26.25" customHeight="1" thickBot="1" x14ac:dyDescent="0.25">
      <c r="B238" s="51"/>
      <c r="C238" s="42"/>
      <c r="D238" s="42"/>
      <c r="E238" s="42"/>
      <c r="F238" s="52"/>
      <c r="G238" s="66" t="s">
        <v>183</v>
      </c>
      <c r="H238" s="39" t="str">
        <f>IF(OR($G238=Wirkfaktoren_Minderungsmaßn.!$B$16,$G238=Wirkfaktoren_Minderungsmaßn.!$B$17),"",VLOOKUP($G238,Wirkfaktoren_Minderungsmaßn.!$B$4:$I$15,2,FALSE))</f>
        <v/>
      </c>
      <c r="I238" s="59" t="str">
        <f>IF(OR($G238=Wirkfaktoren_Minderungsmaßn.!$B$16,$G238=Wirkfaktoren_Minderungsmaßn.!$B$17),"",VLOOKUP($G238,Wirkfaktoren_Minderungsmaßn.!$B$4:$I$15,8,FALSE))</f>
        <v/>
      </c>
      <c r="J238" s="62"/>
      <c r="K238" s="214"/>
    </row>
    <row r="239" spans="1:11" ht="26.25" customHeight="1" thickBot="1" x14ac:dyDescent="0.25">
      <c r="A239" s="92" t="str">
        <f>IF($C239="-AUSWAHL-","",MAX($A$4:$A238)+1)</f>
        <v/>
      </c>
      <c r="B239" s="43" t="str">
        <f>IF($C239="-AUSWAHL-","","EBo "&amp;$A239)</f>
        <v/>
      </c>
      <c r="C239" s="44" t="s">
        <v>183</v>
      </c>
      <c r="D239" s="45" t="str">
        <f>IF($C239="-AUSWAHL-","",VLOOKUP($C239,Bewertung_Eingriffe!$B$3:$E$70,2,FALSE))</f>
        <v/>
      </c>
      <c r="E239" s="45" t="str">
        <f>IF($C239="-AUSWAHL-","",VLOOKUP($C239,Bewertung_Eingriffe!$B$3:$E$70,3,FALSE))</f>
        <v/>
      </c>
      <c r="F239" s="46" t="str">
        <f>IF($C239="-AUSWAHL-","",VLOOKUP($C239,Bewertung_Eingriffe!$B$3:$E$70,4,FALSE))</f>
        <v/>
      </c>
      <c r="G239" s="63" t="s">
        <v>143</v>
      </c>
      <c r="H239" s="41"/>
      <c r="I239" s="123" t="str">
        <f>IF($C239="-AUSWAHL-","",SUM($I240:$I244))</f>
        <v/>
      </c>
      <c r="J239" s="124" t="str">
        <f>IF($C239="-AUSWAHL-","",(($F239*$I239/100)-$F239)*-1)</f>
        <v/>
      </c>
      <c r="K239" s="212"/>
    </row>
    <row r="240" spans="1:11" ht="26.25" customHeight="1" x14ac:dyDescent="0.2">
      <c r="B240" s="47"/>
      <c r="C240" s="48"/>
      <c r="D240" s="48"/>
      <c r="E240" s="48"/>
      <c r="F240" s="49"/>
      <c r="G240" s="64" t="s">
        <v>183</v>
      </c>
      <c r="H240" s="40" t="str">
        <f>IF(OR($G240=Wirkfaktoren_Minderungsmaßn.!$B$16,$G240=Wirkfaktoren_Minderungsmaßn.!$B$17),"",VLOOKUP($G240,Wirkfaktoren_Minderungsmaßn.!$B$4:$I$15,2,FALSE))</f>
        <v/>
      </c>
      <c r="I240" s="57" t="str">
        <f>IF(OR($G240=Wirkfaktoren_Minderungsmaßn.!$B$16,$G240=Wirkfaktoren_Minderungsmaßn.!$B$17),"",VLOOKUP($G240,Wirkfaktoren_Minderungsmaßn.!$B$4:$I$15,8,FALSE))</f>
        <v/>
      </c>
      <c r="J240" s="60"/>
      <c r="K240" s="213"/>
    </row>
    <row r="241" spans="1:11" ht="26.25" customHeight="1" x14ac:dyDescent="0.2">
      <c r="B241" s="47"/>
      <c r="C241" s="48"/>
      <c r="D241" s="48"/>
      <c r="E241" s="48"/>
      <c r="F241" s="49"/>
      <c r="G241" s="65" t="s">
        <v>183</v>
      </c>
      <c r="H241" s="38" t="str">
        <f>IF(OR($G241=Wirkfaktoren_Minderungsmaßn.!$B$16,$G241=Wirkfaktoren_Minderungsmaßn.!$B$17),"",VLOOKUP($G241,Wirkfaktoren_Minderungsmaßn.!$B$4:$I$15,2,FALSE))</f>
        <v/>
      </c>
      <c r="I241" s="58" t="str">
        <f>IF(OR($G241=Wirkfaktoren_Minderungsmaßn.!$B$16,$G241=Wirkfaktoren_Minderungsmaßn.!$B$17),"",VLOOKUP($G241,Wirkfaktoren_Minderungsmaßn.!$B$4:$I$15,8,FALSE))</f>
        <v/>
      </c>
      <c r="J241" s="61"/>
      <c r="K241" s="213"/>
    </row>
    <row r="242" spans="1:11" ht="26.25" customHeight="1" x14ac:dyDescent="0.2">
      <c r="C242" s="54"/>
      <c r="F242" s="49"/>
      <c r="G242" s="65" t="s">
        <v>183</v>
      </c>
      <c r="H242" s="38" t="str">
        <f>IF(OR($G242=Wirkfaktoren_Minderungsmaßn.!$B$16,$G242=Wirkfaktoren_Minderungsmaßn.!$B$17),"",VLOOKUP($G242,Wirkfaktoren_Minderungsmaßn.!$B$4:$I$15,2,FALSE))</f>
        <v/>
      </c>
      <c r="I242" s="58" t="str">
        <f>IF(OR($G242=Wirkfaktoren_Minderungsmaßn.!$B$16,$G242=Wirkfaktoren_Minderungsmaßn.!$B$17),"",VLOOKUP($G242,Wirkfaktoren_Minderungsmaßn.!$B$4:$I$15,8,FALSE))</f>
        <v/>
      </c>
      <c r="J242" s="61"/>
      <c r="K242" s="213"/>
    </row>
    <row r="243" spans="1:11" ht="26.25" customHeight="1" x14ac:dyDescent="0.2">
      <c r="C243" s="54"/>
      <c r="F243" s="49"/>
      <c r="G243" s="65" t="s">
        <v>183</v>
      </c>
      <c r="H243" s="38" t="str">
        <f>IF(OR($G243=Wirkfaktoren_Minderungsmaßn.!$B$16,$G243=Wirkfaktoren_Minderungsmaßn.!$B$17),"",VLOOKUP($G243,Wirkfaktoren_Minderungsmaßn.!$B$4:$I$15,2,FALSE))</f>
        <v/>
      </c>
      <c r="I243" s="58" t="str">
        <f>IF(OR($G243=Wirkfaktoren_Minderungsmaßn.!$B$16,$G243=Wirkfaktoren_Minderungsmaßn.!$B$17),"",VLOOKUP($G243,Wirkfaktoren_Minderungsmaßn.!$B$4:$I$15,8,FALSE))</f>
        <v/>
      </c>
      <c r="J243" s="61"/>
      <c r="K243" s="213"/>
    </row>
    <row r="244" spans="1:11" ht="26.25" customHeight="1" thickBot="1" x14ac:dyDescent="0.25">
      <c r="B244" s="51"/>
      <c r="C244" s="42"/>
      <c r="D244" s="42"/>
      <c r="E244" s="42"/>
      <c r="F244" s="52"/>
      <c r="G244" s="66" t="s">
        <v>183</v>
      </c>
      <c r="H244" s="39" t="str">
        <f>IF(OR($G244=Wirkfaktoren_Minderungsmaßn.!$B$16,$G244=Wirkfaktoren_Minderungsmaßn.!$B$17),"",VLOOKUP($G244,Wirkfaktoren_Minderungsmaßn.!$B$4:$I$15,2,FALSE))</f>
        <v/>
      </c>
      <c r="I244" s="59" t="str">
        <f>IF(OR($G244=Wirkfaktoren_Minderungsmaßn.!$B$16,$G244=Wirkfaktoren_Minderungsmaßn.!$B$17),"",VLOOKUP($G244,Wirkfaktoren_Minderungsmaßn.!$B$4:$I$15,8,FALSE))</f>
        <v/>
      </c>
      <c r="J244" s="62"/>
      <c r="K244" s="214"/>
    </row>
    <row r="245" spans="1:11" ht="26.25" customHeight="1" thickBot="1" x14ac:dyDescent="0.25">
      <c r="A245" s="92" t="str">
        <f>IF($C245="-AUSWAHL-","",MAX($A$4:$A244)+1)</f>
        <v/>
      </c>
      <c r="B245" s="43" t="str">
        <f>IF($C245="-AUSWAHL-","","EBo "&amp;$A245)</f>
        <v/>
      </c>
      <c r="C245" s="44" t="s">
        <v>183</v>
      </c>
      <c r="D245" s="45" t="str">
        <f>IF($C245="-AUSWAHL-","",VLOOKUP($C245,Bewertung_Eingriffe!$B$3:$E$70,2,FALSE))</f>
        <v/>
      </c>
      <c r="E245" s="45" t="str">
        <f>IF($C245="-AUSWAHL-","",VLOOKUP($C245,Bewertung_Eingriffe!$B$3:$E$70,3,FALSE))</f>
        <v/>
      </c>
      <c r="F245" s="46" t="str">
        <f>IF($C245="-AUSWAHL-","",VLOOKUP($C245,Bewertung_Eingriffe!$B$3:$E$70,4,FALSE))</f>
        <v/>
      </c>
      <c r="G245" s="63" t="s">
        <v>143</v>
      </c>
      <c r="H245" s="41"/>
      <c r="I245" s="123" t="str">
        <f>IF($C245="-AUSWAHL-","",SUM($I246:$I250))</f>
        <v/>
      </c>
      <c r="J245" s="124" t="str">
        <f>IF($C245="-AUSWAHL-","",(($F245*$I245/100)-$F245)*-1)</f>
        <v/>
      </c>
      <c r="K245" s="212"/>
    </row>
    <row r="246" spans="1:11" ht="26.25" customHeight="1" x14ac:dyDescent="0.2">
      <c r="B246" s="47"/>
      <c r="C246" s="48"/>
      <c r="D246" s="48"/>
      <c r="E246" s="48"/>
      <c r="F246" s="49"/>
      <c r="G246" s="64" t="s">
        <v>183</v>
      </c>
      <c r="H246" s="40" t="str">
        <f>IF(OR($G246=Wirkfaktoren_Minderungsmaßn.!$B$16,$G246=Wirkfaktoren_Minderungsmaßn.!$B$17),"",VLOOKUP($G246,Wirkfaktoren_Minderungsmaßn.!$B$4:$I$15,2,FALSE))</f>
        <v/>
      </c>
      <c r="I246" s="57" t="str">
        <f>IF(OR($G246=Wirkfaktoren_Minderungsmaßn.!$B$16,$G246=Wirkfaktoren_Minderungsmaßn.!$B$17),"",VLOOKUP($G246,Wirkfaktoren_Minderungsmaßn.!$B$4:$I$15,8,FALSE))</f>
        <v/>
      </c>
      <c r="J246" s="60"/>
      <c r="K246" s="213"/>
    </row>
    <row r="247" spans="1:11" ht="26.25" customHeight="1" x14ac:dyDescent="0.2">
      <c r="B247" s="47"/>
      <c r="C247" s="48"/>
      <c r="D247" s="48"/>
      <c r="E247" s="48"/>
      <c r="F247" s="49"/>
      <c r="G247" s="65" t="s">
        <v>183</v>
      </c>
      <c r="H247" s="38" t="str">
        <f>IF(OR($G247=Wirkfaktoren_Minderungsmaßn.!$B$16,$G247=Wirkfaktoren_Minderungsmaßn.!$B$17),"",VLOOKUP($G247,Wirkfaktoren_Minderungsmaßn.!$B$4:$I$15,2,FALSE))</f>
        <v/>
      </c>
      <c r="I247" s="58" t="str">
        <f>IF(OR($G247=Wirkfaktoren_Minderungsmaßn.!$B$16,$G247=Wirkfaktoren_Minderungsmaßn.!$B$17),"",VLOOKUP($G247,Wirkfaktoren_Minderungsmaßn.!$B$4:$I$15,8,FALSE))</f>
        <v/>
      </c>
      <c r="J247" s="61"/>
      <c r="K247" s="213"/>
    </row>
    <row r="248" spans="1:11" ht="26.25" customHeight="1" x14ac:dyDescent="0.2">
      <c r="C248" s="54"/>
      <c r="F248" s="49"/>
      <c r="G248" s="65" t="s">
        <v>183</v>
      </c>
      <c r="H248" s="38" t="str">
        <f>IF(OR($G248=Wirkfaktoren_Minderungsmaßn.!$B$16,$G248=Wirkfaktoren_Minderungsmaßn.!$B$17),"",VLOOKUP($G248,Wirkfaktoren_Minderungsmaßn.!$B$4:$I$15,2,FALSE))</f>
        <v/>
      </c>
      <c r="I248" s="58" t="str">
        <f>IF(OR($G248=Wirkfaktoren_Minderungsmaßn.!$B$16,$G248=Wirkfaktoren_Minderungsmaßn.!$B$17),"",VLOOKUP($G248,Wirkfaktoren_Minderungsmaßn.!$B$4:$I$15,8,FALSE))</f>
        <v/>
      </c>
      <c r="J248" s="61"/>
      <c r="K248" s="213"/>
    </row>
    <row r="249" spans="1:11" ht="26.25" customHeight="1" x14ac:dyDescent="0.2">
      <c r="C249" s="54"/>
      <c r="F249" s="49"/>
      <c r="G249" s="65" t="s">
        <v>183</v>
      </c>
      <c r="H249" s="38" t="str">
        <f>IF(OR($G249=Wirkfaktoren_Minderungsmaßn.!$B$16,$G249=Wirkfaktoren_Minderungsmaßn.!$B$17),"",VLOOKUP($G249,Wirkfaktoren_Minderungsmaßn.!$B$4:$I$15,2,FALSE))</f>
        <v/>
      </c>
      <c r="I249" s="58" t="str">
        <f>IF(OR($G249=Wirkfaktoren_Minderungsmaßn.!$B$16,$G249=Wirkfaktoren_Minderungsmaßn.!$B$17),"",VLOOKUP($G249,Wirkfaktoren_Minderungsmaßn.!$B$4:$I$15,8,FALSE))</f>
        <v/>
      </c>
      <c r="J249" s="61"/>
      <c r="K249" s="213"/>
    </row>
    <row r="250" spans="1:11" ht="26.25" customHeight="1" thickBot="1" x14ac:dyDescent="0.25">
      <c r="B250" s="51"/>
      <c r="C250" s="42"/>
      <c r="D250" s="42"/>
      <c r="E250" s="42"/>
      <c r="F250" s="52"/>
      <c r="G250" s="66" t="s">
        <v>183</v>
      </c>
      <c r="H250" s="39" t="str">
        <f>IF(OR($G250=Wirkfaktoren_Minderungsmaßn.!$B$16,$G250=Wirkfaktoren_Minderungsmaßn.!$B$17),"",VLOOKUP($G250,Wirkfaktoren_Minderungsmaßn.!$B$4:$I$15,2,FALSE))</f>
        <v/>
      </c>
      <c r="I250" s="59" t="str">
        <f>IF(OR($G250=Wirkfaktoren_Minderungsmaßn.!$B$16,$G250=Wirkfaktoren_Minderungsmaßn.!$B$17),"",VLOOKUP($G250,Wirkfaktoren_Minderungsmaßn.!$B$4:$I$15,8,FALSE))</f>
        <v/>
      </c>
      <c r="J250" s="62"/>
      <c r="K250" s="214"/>
    </row>
    <row r="251" spans="1:11" ht="26.25" customHeight="1" thickBot="1" x14ac:dyDescent="0.25">
      <c r="A251" s="92" t="str">
        <f>IF($C251="-AUSWAHL-","",MAX($A$4:$A250)+1)</f>
        <v/>
      </c>
      <c r="B251" s="43" t="str">
        <f>IF($C251="-AUSWAHL-","","EBo "&amp;$A251)</f>
        <v/>
      </c>
      <c r="C251" s="44" t="s">
        <v>183</v>
      </c>
      <c r="D251" s="45" t="str">
        <f>IF($C251="-AUSWAHL-","",VLOOKUP($C251,Bewertung_Eingriffe!$B$3:$E$70,2,FALSE))</f>
        <v/>
      </c>
      <c r="E251" s="45" t="str">
        <f>IF($C251="-AUSWAHL-","",VLOOKUP($C251,Bewertung_Eingriffe!$B$3:$E$70,3,FALSE))</f>
        <v/>
      </c>
      <c r="F251" s="46" t="str">
        <f>IF($C251="-AUSWAHL-","",VLOOKUP($C251,Bewertung_Eingriffe!$B$3:$E$70,4,FALSE))</f>
        <v/>
      </c>
      <c r="G251" s="63" t="s">
        <v>143</v>
      </c>
      <c r="H251" s="41"/>
      <c r="I251" s="123" t="str">
        <f>IF($C251="-AUSWAHL-","",SUM($I252:$I256))</f>
        <v/>
      </c>
      <c r="J251" s="124" t="str">
        <f>IF($C251="-AUSWAHL-","",(($F251*$I251/100)-$F251)*-1)</f>
        <v/>
      </c>
      <c r="K251" s="212"/>
    </row>
    <row r="252" spans="1:11" ht="26.25" customHeight="1" x14ac:dyDescent="0.2">
      <c r="B252" s="47"/>
      <c r="C252" s="48"/>
      <c r="D252" s="48"/>
      <c r="E252" s="48"/>
      <c r="F252" s="49"/>
      <c r="G252" s="64" t="s">
        <v>183</v>
      </c>
      <c r="H252" s="40" t="str">
        <f>IF(OR($G252=Wirkfaktoren_Minderungsmaßn.!$B$16,$G252=Wirkfaktoren_Minderungsmaßn.!$B$17),"",VLOOKUP($G252,Wirkfaktoren_Minderungsmaßn.!$B$4:$I$15,2,FALSE))</f>
        <v/>
      </c>
      <c r="I252" s="57" t="str">
        <f>IF(OR($G252=Wirkfaktoren_Minderungsmaßn.!$B$16,$G252=Wirkfaktoren_Minderungsmaßn.!$B$17),"",VLOOKUP($G252,Wirkfaktoren_Minderungsmaßn.!$B$4:$I$15,8,FALSE))</f>
        <v/>
      </c>
      <c r="J252" s="60"/>
      <c r="K252" s="213"/>
    </row>
    <row r="253" spans="1:11" ht="26.25" customHeight="1" x14ac:dyDescent="0.2">
      <c r="B253" s="47"/>
      <c r="C253" s="48"/>
      <c r="D253" s="48"/>
      <c r="E253" s="48"/>
      <c r="F253" s="49"/>
      <c r="G253" s="65" t="s">
        <v>183</v>
      </c>
      <c r="H253" s="38" t="str">
        <f>IF(OR($G253=Wirkfaktoren_Minderungsmaßn.!$B$16,$G253=Wirkfaktoren_Minderungsmaßn.!$B$17),"",VLOOKUP($G253,Wirkfaktoren_Minderungsmaßn.!$B$4:$I$15,2,FALSE))</f>
        <v/>
      </c>
      <c r="I253" s="58" t="str">
        <f>IF(OR($G253=Wirkfaktoren_Minderungsmaßn.!$B$16,$G253=Wirkfaktoren_Minderungsmaßn.!$B$17),"",VLOOKUP($G253,Wirkfaktoren_Minderungsmaßn.!$B$4:$I$15,8,FALSE))</f>
        <v/>
      </c>
      <c r="J253" s="61"/>
      <c r="K253" s="213"/>
    </row>
    <row r="254" spans="1:11" ht="26.25" customHeight="1" x14ac:dyDescent="0.2">
      <c r="C254" s="54"/>
      <c r="F254" s="49"/>
      <c r="G254" s="65" t="s">
        <v>183</v>
      </c>
      <c r="H254" s="38" t="str">
        <f>IF(OR($G254=Wirkfaktoren_Minderungsmaßn.!$B$16,$G254=Wirkfaktoren_Minderungsmaßn.!$B$17),"",VLOOKUP($G254,Wirkfaktoren_Minderungsmaßn.!$B$4:$I$15,2,FALSE))</f>
        <v/>
      </c>
      <c r="I254" s="58" t="str">
        <f>IF(OR($G254=Wirkfaktoren_Minderungsmaßn.!$B$16,$G254=Wirkfaktoren_Minderungsmaßn.!$B$17),"",VLOOKUP($G254,Wirkfaktoren_Minderungsmaßn.!$B$4:$I$15,8,FALSE))</f>
        <v/>
      </c>
      <c r="J254" s="61"/>
      <c r="K254" s="213"/>
    </row>
    <row r="255" spans="1:11" ht="26.25" customHeight="1" x14ac:dyDescent="0.2">
      <c r="C255" s="54"/>
      <c r="F255" s="49"/>
      <c r="G255" s="65" t="s">
        <v>183</v>
      </c>
      <c r="H255" s="38" t="str">
        <f>IF(OR($G255=Wirkfaktoren_Minderungsmaßn.!$B$16,$G255=Wirkfaktoren_Minderungsmaßn.!$B$17),"",VLOOKUP($G255,Wirkfaktoren_Minderungsmaßn.!$B$4:$I$15,2,FALSE))</f>
        <v/>
      </c>
      <c r="I255" s="58" t="str">
        <f>IF(OR($G255=Wirkfaktoren_Minderungsmaßn.!$B$16,$G255=Wirkfaktoren_Minderungsmaßn.!$B$17),"",VLOOKUP($G255,Wirkfaktoren_Minderungsmaßn.!$B$4:$I$15,8,FALSE))</f>
        <v/>
      </c>
      <c r="J255" s="61"/>
      <c r="K255" s="213"/>
    </row>
    <row r="256" spans="1:11" ht="26.25" customHeight="1" thickBot="1" x14ac:dyDescent="0.25">
      <c r="B256" s="51"/>
      <c r="C256" s="42"/>
      <c r="D256" s="42"/>
      <c r="E256" s="42"/>
      <c r="F256" s="52"/>
      <c r="G256" s="66" t="s">
        <v>183</v>
      </c>
      <c r="H256" s="39" t="str">
        <f>IF(OR($G256=Wirkfaktoren_Minderungsmaßn.!$B$16,$G256=Wirkfaktoren_Minderungsmaßn.!$B$17),"",VLOOKUP($G256,Wirkfaktoren_Minderungsmaßn.!$B$4:$I$15,2,FALSE))</f>
        <v/>
      </c>
      <c r="I256" s="59" t="str">
        <f>IF(OR($G256=Wirkfaktoren_Minderungsmaßn.!$B$16,$G256=Wirkfaktoren_Minderungsmaßn.!$B$17),"",VLOOKUP($G256,Wirkfaktoren_Minderungsmaßn.!$B$4:$I$15,8,FALSE))</f>
        <v/>
      </c>
      <c r="J256" s="62"/>
      <c r="K256" s="214"/>
    </row>
    <row r="257" spans="1:11" ht="26.25" customHeight="1" thickBot="1" x14ac:dyDescent="0.25">
      <c r="A257" s="92" t="str">
        <f>IF($C257="-AUSWAHL-","",MAX($A$4:$A256)+1)</f>
        <v/>
      </c>
      <c r="B257" s="43" t="str">
        <f>IF($C257="-AUSWAHL-","","EBo "&amp;$A257)</f>
        <v/>
      </c>
      <c r="C257" s="44" t="s">
        <v>183</v>
      </c>
      <c r="D257" s="45" t="str">
        <f>IF($C257="-AUSWAHL-","",VLOOKUP($C257,Bewertung_Eingriffe!$B$3:$E$70,2,FALSE))</f>
        <v/>
      </c>
      <c r="E257" s="45" t="str">
        <f>IF($C257="-AUSWAHL-","",VLOOKUP($C257,Bewertung_Eingriffe!$B$3:$E$70,3,FALSE))</f>
        <v/>
      </c>
      <c r="F257" s="46" t="str">
        <f>IF($C257="-AUSWAHL-","",VLOOKUP($C257,Bewertung_Eingriffe!$B$3:$E$70,4,FALSE))</f>
        <v/>
      </c>
      <c r="G257" s="63" t="s">
        <v>143</v>
      </c>
      <c r="H257" s="41"/>
      <c r="I257" s="123" t="str">
        <f>IF($C257="-AUSWAHL-","",SUM($I258:$I262))</f>
        <v/>
      </c>
      <c r="J257" s="124" t="str">
        <f>IF($C257="-AUSWAHL-","",(($F257*$I257/100)-$F257)*-1)</f>
        <v/>
      </c>
      <c r="K257" s="212"/>
    </row>
    <row r="258" spans="1:11" ht="26.25" customHeight="1" x14ac:dyDescent="0.2">
      <c r="B258" s="47"/>
      <c r="C258" s="48"/>
      <c r="D258" s="48"/>
      <c r="E258" s="48"/>
      <c r="F258" s="49"/>
      <c r="G258" s="64" t="s">
        <v>183</v>
      </c>
      <c r="H258" s="40" t="str">
        <f>IF(OR($G258=Wirkfaktoren_Minderungsmaßn.!$B$16,$G258=Wirkfaktoren_Minderungsmaßn.!$B$17),"",VLOOKUP($G258,Wirkfaktoren_Minderungsmaßn.!$B$4:$I$15,2,FALSE))</f>
        <v/>
      </c>
      <c r="I258" s="57" t="str">
        <f>IF(OR($G258=Wirkfaktoren_Minderungsmaßn.!$B$16,$G258=Wirkfaktoren_Minderungsmaßn.!$B$17),"",VLOOKUP($G258,Wirkfaktoren_Minderungsmaßn.!$B$4:$I$15,8,FALSE))</f>
        <v/>
      </c>
      <c r="J258" s="60"/>
      <c r="K258" s="213"/>
    </row>
    <row r="259" spans="1:11" ht="26.25" customHeight="1" x14ac:dyDescent="0.2">
      <c r="B259" s="47"/>
      <c r="C259" s="48"/>
      <c r="D259" s="48"/>
      <c r="E259" s="48"/>
      <c r="F259" s="49"/>
      <c r="G259" s="65" t="s">
        <v>183</v>
      </c>
      <c r="H259" s="38" t="str">
        <f>IF(OR($G259=Wirkfaktoren_Minderungsmaßn.!$B$16,$G259=Wirkfaktoren_Minderungsmaßn.!$B$17),"",VLOOKUP($G259,Wirkfaktoren_Minderungsmaßn.!$B$4:$I$15,2,FALSE))</f>
        <v/>
      </c>
      <c r="I259" s="58" t="str">
        <f>IF(OR($G259=Wirkfaktoren_Minderungsmaßn.!$B$16,$G259=Wirkfaktoren_Minderungsmaßn.!$B$17),"",VLOOKUP($G259,Wirkfaktoren_Minderungsmaßn.!$B$4:$I$15,8,FALSE))</f>
        <v/>
      </c>
      <c r="J259" s="61"/>
      <c r="K259" s="213"/>
    </row>
    <row r="260" spans="1:11" ht="26.25" customHeight="1" x14ac:dyDescent="0.2">
      <c r="C260" s="54"/>
      <c r="F260" s="49"/>
      <c r="G260" s="65" t="s">
        <v>183</v>
      </c>
      <c r="H260" s="38" t="str">
        <f>IF(OR($G260=Wirkfaktoren_Minderungsmaßn.!$B$16,$G260=Wirkfaktoren_Minderungsmaßn.!$B$17),"",VLOOKUP($G260,Wirkfaktoren_Minderungsmaßn.!$B$4:$I$15,2,FALSE))</f>
        <v/>
      </c>
      <c r="I260" s="58" t="str">
        <f>IF(OR($G260=Wirkfaktoren_Minderungsmaßn.!$B$16,$G260=Wirkfaktoren_Minderungsmaßn.!$B$17),"",VLOOKUP($G260,Wirkfaktoren_Minderungsmaßn.!$B$4:$I$15,8,FALSE))</f>
        <v/>
      </c>
      <c r="J260" s="61"/>
      <c r="K260" s="213"/>
    </row>
    <row r="261" spans="1:11" ht="26.25" customHeight="1" x14ac:dyDescent="0.2">
      <c r="C261" s="54"/>
      <c r="F261" s="49"/>
      <c r="G261" s="65" t="s">
        <v>183</v>
      </c>
      <c r="H261" s="38" t="str">
        <f>IF(OR($G261=Wirkfaktoren_Minderungsmaßn.!$B$16,$G261=Wirkfaktoren_Minderungsmaßn.!$B$17),"",VLOOKUP($G261,Wirkfaktoren_Minderungsmaßn.!$B$4:$I$15,2,FALSE))</f>
        <v/>
      </c>
      <c r="I261" s="58" t="str">
        <f>IF(OR($G261=Wirkfaktoren_Minderungsmaßn.!$B$16,$G261=Wirkfaktoren_Minderungsmaßn.!$B$17),"",VLOOKUP($G261,Wirkfaktoren_Minderungsmaßn.!$B$4:$I$15,8,FALSE))</f>
        <v/>
      </c>
      <c r="J261" s="61"/>
      <c r="K261" s="213"/>
    </row>
    <row r="262" spans="1:11" ht="26.25" customHeight="1" thickBot="1" x14ac:dyDescent="0.25">
      <c r="B262" s="51"/>
      <c r="C262" s="42"/>
      <c r="D262" s="42"/>
      <c r="E262" s="42"/>
      <c r="F262" s="52"/>
      <c r="G262" s="66" t="s">
        <v>183</v>
      </c>
      <c r="H262" s="39" t="str">
        <f>IF(OR($G262=Wirkfaktoren_Minderungsmaßn.!$B$16,$G262=Wirkfaktoren_Minderungsmaßn.!$B$17),"",VLOOKUP($G262,Wirkfaktoren_Minderungsmaßn.!$B$4:$I$15,2,FALSE))</f>
        <v/>
      </c>
      <c r="I262" s="59" t="str">
        <f>IF(OR($G262=Wirkfaktoren_Minderungsmaßn.!$B$16,$G262=Wirkfaktoren_Minderungsmaßn.!$B$17),"",VLOOKUP($G262,Wirkfaktoren_Minderungsmaßn.!$B$4:$I$15,8,FALSE))</f>
        <v/>
      </c>
      <c r="J262" s="62"/>
      <c r="K262" s="214"/>
    </row>
    <row r="263" spans="1:11" ht="26.25" customHeight="1" thickBot="1" x14ac:dyDescent="0.25">
      <c r="A263" s="92" t="str">
        <f>IF($C263="-AUSWAHL-","",MAX($A$4:$A262)+1)</f>
        <v/>
      </c>
      <c r="B263" s="43" t="str">
        <f>IF($C263="-AUSWAHL-","","EBo "&amp;$A263)</f>
        <v/>
      </c>
      <c r="C263" s="44" t="s">
        <v>183</v>
      </c>
      <c r="D263" s="45" t="str">
        <f>IF($C263="-AUSWAHL-","",VLOOKUP($C263,Bewertung_Eingriffe!$B$3:$E$70,2,FALSE))</f>
        <v/>
      </c>
      <c r="E263" s="45" t="str">
        <f>IF($C263="-AUSWAHL-","",VLOOKUP($C263,Bewertung_Eingriffe!$B$3:$E$70,3,FALSE))</f>
        <v/>
      </c>
      <c r="F263" s="46" t="str">
        <f>IF($C263="-AUSWAHL-","",VLOOKUP($C263,Bewertung_Eingriffe!$B$3:$E$70,4,FALSE))</f>
        <v/>
      </c>
      <c r="G263" s="63" t="s">
        <v>143</v>
      </c>
      <c r="H263" s="41"/>
      <c r="I263" s="123" t="str">
        <f>IF($C263="-AUSWAHL-","",SUM($I264:$I268))</f>
        <v/>
      </c>
      <c r="J263" s="124" t="str">
        <f>IF($C263="-AUSWAHL-","",(($F263*$I263/100)-$F263)*-1)</f>
        <v/>
      </c>
      <c r="K263" s="212"/>
    </row>
    <row r="264" spans="1:11" ht="26.25" customHeight="1" x14ac:dyDescent="0.2">
      <c r="B264" s="47"/>
      <c r="C264" s="48"/>
      <c r="D264" s="48"/>
      <c r="E264" s="48"/>
      <c r="F264" s="49"/>
      <c r="G264" s="64" t="s">
        <v>183</v>
      </c>
      <c r="H264" s="40" t="str">
        <f>IF(OR($G264=Wirkfaktoren_Minderungsmaßn.!$B$16,$G264=Wirkfaktoren_Minderungsmaßn.!$B$17),"",VLOOKUP($G264,Wirkfaktoren_Minderungsmaßn.!$B$4:$I$15,2,FALSE))</f>
        <v/>
      </c>
      <c r="I264" s="57" t="str">
        <f>IF(OR($G264=Wirkfaktoren_Minderungsmaßn.!$B$16,$G264=Wirkfaktoren_Minderungsmaßn.!$B$17),"",VLOOKUP($G264,Wirkfaktoren_Minderungsmaßn.!$B$4:$I$15,8,FALSE))</f>
        <v/>
      </c>
      <c r="J264" s="60"/>
      <c r="K264" s="213"/>
    </row>
    <row r="265" spans="1:11" ht="26.25" customHeight="1" x14ac:dyDescent="0.2">
      <c r="B265" s="47"/>
      <c r="C265" s="48"/>
      <c r="D265" s="48"/>
      <c r="E265" s="48"/>
      <c r="F265" s="49"/>
      <c r="G265" s="65" t="s">
        <v>183</v>
      </c>
      <c r="H265" s="38" t="str">
        <f>IF(OR($G265=Wirkfaktoren_Minderungsmaßn.!$B$16,$G265=Wirkfaktoren_Minderungsmaßn.!$B$17),"",VLOOKUP($G265,Wirkfaktoren_Minderungsmaßn.!$B$4:$I$15,2,FALSE))</f>
        <v/>
      </c>
      <c r="I265" s="58" t="str">
        <f>IF(OR($G265=Wirkfaktoren_Minderungsmaßn.!$B$16,$G265=Wirkfaktoren_Minderungsmaßn.!$B$17),"",VLOOKUP($G265,Wirkfaktoren_Minderungsmaßn.!$B$4:$I$15,8,FALSE))</f>
        <v/>
      </c>
      <c r="J265" s="61"/>
      <c r="K265" s="213"/>
    </row>
    <row r="266" spans="1:11" ht="26.25" customHeight="1" x14ac:dyDescent="0.2">
      <c r="C266" s="54"/>
      <c r="F266" s="49"/>
      <c r="G266" s="65" t="s">
        <v>183</v>
      </c>
      <c r="H266" s="38" t="str">
        <f>IF(OR($G266=Wirkfaktoren_Minderungsmaßn.!$B$16,$G266=Wirkfaktoren_Minderungsmaßn.!$B$17),"",VLOOKUP($G266,Wirkfaktoren_Minderungsmaßn.!$B$4:$I$15,2,FALSE))</f>
        <v/>
      </c>
      <c r="I266" s="58" t="str">
        <f>IF(OR($G266=Wirkfaktoren_Minderungsmaßn.!$B$16,$G266=Wirkfaktoren_Minderungsmaßn.!$B$17),"",VLOOKUP($G266,Wirkfaktoren_Minderungsmaßn.!$B$4:$I$15,8,FALSE))</f>
        <v/>
      </c>
      <c r="J266" s="61"/>
      <c r="K266" s="213"/>
    </row>
    <row r="267" spans="1:11" ht="26.25" customHeight="1" x14ac:dyDescent="0.2">
      <c r="C267" s="54"/>
      <c r="F267" s="49"/>
      <c r="G267" s="65" t="s">
        <v>183</v>
      </c>
      <c r="H267" s="38" t="str">
        <f>IF(OR($G267=Wirkfaktoren_Minderungsmaßn.!$B$16,$G267=Wirkfaktoren_Minderungsmaßn.!$B$17),"",VLOOKUP($G267,Wirkfaktoren_Minderungsmaßn.!$B$4:$I$15,2,FALSE))</f>
        <v/>
      </c>
      <c r="I267" s="58" t="str">
        <f>IF(OR($G267=Wirkfaktoren_Minderungsmaßn.!$B$16,$G267=Wirkfaktoren_Minderungsmaßn.!$B$17),"",VLOOKUP($G267,Wirkfaktoren_Minderungsmaßn.!$B$4:$I$15,8,FALSE))</f>
        <v/>
      </c>
      <c r="J267" s="61"/>
      <c r="K267" s="213"/>
    </row>
    <row r="268" spans="1:11" ht="26.25" customHeight="1" thickBot="1" x14ac:dyDescent="0.25">
      <c r="B268" s="51"/>
      <c r="C268" s="42"/>
      <c r="D268" s="42"/>
      <c r="E268" s="42"/>
      <c r="F268" s="52"/>
      <c r="G268" s="66" t="s">
        <v>183</v>
      </c>
      <c r="H268" s="39" t="str">
        <f>IF(OR($G268=Wirkfaktoren_Minderungsmaßn.!$B$16,$G268=Wirkfaktoren_Minderungsmaßn.!$B$17),"",VLOOKUP($G268,Wirkfaktoren_Minderungsmaßn.!$B$4:$I$15,2,FALSE))</f>
        <v/>
      </c>
      <c r="I268" s="59" t="str">
        <f>IF(OR($G268=Wirkfaktoren_Minderungsmaßn.!$B$16,$G268=Wirkfaktoren_Minderungsmaßn.!$B$17),"",VLOOKUP($G268,Wirkfaktoren_Minderungsmaßn.!$B$4:$I$15,8,FALSE))</f>
        <v/>
      </c>
      <c r="J268" s="62"/>
      <c r="K268" s="214"/>
    </row>
    <row r="269" spans="1:11" ht="26.25" customHeight="1" thickBot="1" x14ac:dyDescent="0.25">
      <c r="A269" s="92" t="str">
        <f>IF($C269="-AUSWAHL-","",MAX($A$4:$A268)+1)</f>
        <v/>
      </c>
      <c r="B269" s="43" t="str">
        <f>IF($C269="-AUSWAHL-","","EBo "&amp;$A269)</f>
        <v/>
      </c>
      <c r="C269" s="44" t="s">
        <v>183</v>
      </c>
      <c r="D269" s="45" t="str">
        <f>IF($C269="-AUSWAHL-","",VLOOKUP($C269,Bewertung_Eingriffe!$B$3:$E$70,2,FALSE))</f>
        <v/>
      </c>
      <c r="E269" s="45" t="str">
        <f>IF($C269="-AUSWAHL-","",VLOOKUP($C269,Bewertung_Eingriffe!$B$3:$E$70,3,FALSE))</f>
        <v/>
      </c>
      <c r="F269" s="46" t="str">
        <f>IF($C269="-AUSWAHL-","",VLOOKUP($C269,Bewertung_Eingriffe!$B$3:$E$70,4,FALSE))</f>
        <v/>
      </c>
      <c r="G269" s="63" t="s">
        <v>143</v>
      </c>
      <c r="H269" s="41"/>
      <c r="I269" s="123" t="str">
        <f>IF($C269="-AUSWAHL-","",SUM($I270:$I274))</f>
        <v/>
      </c>
      <c r="J269" s="124" t="str">
        <f>IF($C269="-AUSWAHL-","",(($F269*$I269/100)-$F269)*-1)</f>
        <v/>
      </c>
      <c r="K269" s="212"/>
    </row>
    <row r="270" spans="1:11" ht="26.25" customHeight="1" x14ac:dyDescent="0.2">
      <c r="B270" s="47"/>
      <c r="C270" s="48"/>
      <c r="D270" s="48"/>
      <c r="E270" s="48"/>
      <c r="F270" s="49"/>
      <c r="G270" s="64" t="s">
        <v>183</v>
      </c>
      <c r="H270" s="40" t="str">
        <f>IF(OR($G270=Wirkfaktoren_Minderungsmaßn.!$B$16,$G270=Wirkfaktoren_Minderungsmaßn.!$B$17),"",VLOOKUP($G270,Wirkfaktoren_Minderungsmaßn.!$B$4:$I$15,2,FALSE))</f>
        <v/>
      </c>
      <c r="I270" s="57" t="str">
        <f>IF(OR($G270=Wirkfaktoren_Minderungsmaßn.!$B$16,$G270=Wirkfaktoren_Minderungsmaßn.!$B$17),"",VLOOKUP($G270,Wirkfaktoren_Minderungsmaßn.!$B$4:$I$15,8,FALSE))</f>
        <v/>
      </c>
      <c r="J270" s="60"/>
      <c r="K270" s="213"/>
    </row>
    <row r="271" spans="1:11" ht="26.25" customHeight="1" x14ac:dyDescent="0.2">
      <c r="B271" s="47"/>
      <c r="C271" s="48"/>
      <c r="D271" s="48"/>
      <c r="E271" s="48"/>
      <c r="F271" s="49"/>
      <c r="G271" s="65" t="s">
        <v>183</v>
      </c>
      <c r="H271" s="38" t="str">
        <f>IF(OR($G271=Wirkfaktoren_Minderungsmaßn.!$B$16,$G271=Wirkfaktoren_Minderungsmaßn.!$B$17),"",VLOOKUP($G271,Wirkfaktoren_Minderungsmaßn.!$B$4:$I$15,2,FALSE))</f>
        <v/>
      </c>
      <c r="I271" s="58" t="str">
        <f>IF(OR($G271=Wirkfaktoren_Minderungsmaßn.!$B$16,$G271=Wirkfaktoren_Minderungsmaßn.!$B$17),"",VLOOKUP($G271,Wirkfaktoren_Minderungsmaßn.!$B$4:$I$15,8,FALSE))</f>
        <v/>
      </c>
      <c r="J271" s="61"/>
      <c r="K271" s="213"/>
    </row>
    <row r="272" spans="1:11" ht="26.25" customHeight="1" x14ac:dyDescent="0.2">
      <c r="C272" s="54"/>
      <c r="F272" s="49"/>
      <c r="G272" s="65" t="s">
        <v>183</v>
      </c>
      <c r="H272" s="38" t="str">
        <f>IF(OR($G272=Wirkfaktoren_Minderungsmaßn.!$B$16,$G272=Wirkfaktoren_Minderungsmaßn.!$B$17),"",VLOOKUP($G272,Wirkfaktoren_Minderungsmaßn.!$B$4:$I$15,2,FALSE))</f>
        <v/>
      </c>
      <c r="I272" s="58" t="str">
        <f>IF(OR($G272=Wirkfaktoren_Minderungsmaßn.!$B$16,$G272=Wirkfaktoren_Minderungsmaßn.!$B$17),"",VLOOKUP($G272,Wirkfaktoren_Minderungsmaßn.!$B$4:$I$15,8,FALSE))</f>
        <v/>
      </c>
      <c r="J272" s="61"/>
      <c r="K272" s="213"/>
    </row>
    <row r="273" spans="1:11" ht="26.25" customHeight="1" x14ac:dyDescent="0.2">
      <c r="C273" s="54"/>
      <c r="F273" s="49"/>
      <c r="G273" s="65" t="s">
        <v>183</v>
      </c>
      <c r="H273" s="38" t="str">
        <f>IF(OR($G273=Wirkfaktoren_Minderungsmaßn.!$B$16,$G273=Wirkfaktoren_Minderungsmaßn.!$B$17),"",VLOOKUP($G273,Wirkfaktoren_Minderungsmaßn.!$B$4:$I$15,2,FALSE))</f>
        <v/>
      </c>
      <c r="I273" s="58" t="str">
        <f>IF(OR($G273=Wirkfaktoren_Minderungsmaßn.!$B$16,$G273=Wirkfaktoren_Minderungsmaßn.!$B$17),"",VLOOKUP($G273,Wirkfaktoren_Minderungsmaßn.!$B$4:$I$15,8,FALSE))</f>
        <v/>
      </c>
      <c r="J273" s="61"/>
      <c r="K273" s="213"/>
    </row>
    <row r="274" spans="1:11" ht="26.25" customHeight="1" thickBot="1" x14ac:dyDescent="0.25">
      <c r="B274" s="51"/>
      <c r="C274" s="42"/>
      <c r="D274" s="42"/>
      <c r="E274" s="42"/>
      <c r="F274" s="52"/>
      <c r="G274" s="66" t="s">
        <v>183</v>
      </c>
      <c r="H274" s="39" t="str">
        <f>IF(OR($G274=Wirkfaktoren_Minderungsmaßn.!$B$16,$G274=Wirkfaktoren_Minderungsmaßn.!$B$17),"",VLOOKUP($G274,Wirkfaktoren_Minderungsmaßn.!$B$4:$I$15,2,FALSE))</f>
        <v/>
      </c>
      <c r="I274" s="59" t="str">
        <f>IF(OR($G274=Wirkfaktoren_Minderungsmaßn.!$B$16,$G274=Wirkfaktoren_Minderungsmaßn.!$B$17),"",VLOOKUP($G274,Wirkfaktoren_Minderungsmaßn.!$B$4:$I$15,8,FALSE))</f>
        <v/>
      </c>
      <c r="J274" s="62"/>
      <c r="K274" s="214"/>
    </row>
    <row r="275" spans="1:11" ht="26.25" customHeight="1" thickBot="1" x14ac:dyDescent="0.25">
      <c r="A275" s="92" t="str">
        <f>IF($C275="-AUSWAHL-","",MAX($A$4:$A274)+1)</f>
        <v/>
      </c>
      <c r="B275" s="43" t="str">
        <f>IF($C275="-AUSWAHL-","","EBo "&amp;$A275)</f>
        <v/>
      </c>
      <c r="C275" s="44" t="s">
        <v>183</v>
      </c>
      <c r="D275" s="45" t="str">
        <f>IF($C275="-AUSWAHL-","",VLOOKUP($C275,Bewertung_Eingriffe!$B$3:$E$70,2,FALSE))</f>
        <v/>
      </c>
      <c r="E275" s="45" t="str">
        <f>IF($C275="-AUSWAHL-","",VLOOKUP($C275,Bewertung_Eingriffe!$B$3:$E$70,3,FALSE))</f>
        <v/>
      </c>
      <c r="F275" s="46" t="str">
        <f>IF($C275="-AUSWAHL-","",VLOOKUP($C275,Bewertung_Eingriffe!$B$3:$E$70,4,FALSE))</f>
        <v/>
      </c>
      <c r="G275" s="63" t="s">
        <v>143</v>
      </c>
      <c r="H275" s="41"/>
      <c r="I275" s="123" t="str">
        <f>IF($C275="-AUSWAHL-","",SUM($I276:$I280))</f>
        <v/>
      </c>
      <c r="J275" s="124" t="str">
        <f>IF($C275="-AUSWAHL-","",(($F275*$I275/100)-$F275)*-1)</f>
        <v/>
      </c>
      <c r="K275" s="212"/>
    </row>
    <row r="276" spans="1:11" ht="26.25" customHeight="1" x14ac:dyDescent="0.2">
      <c r="B276" s="47"/>
      <c r="C276" s="48"/>
      <c r="D276" s="48"/>
      <c r="E276" s="48"/>
      <c r="F276" s="49"/>
      <c r="G276" s="64" t="s">
        <v>183</v>
      </c>
      <c r="H276" s="40" t="str">
        <f>IF(OR($G276=Wirkfaktoren_Minderungsmaßn.!$B$16,$G276=Wirkfaktoren_Minderungsmaßn.!$B$17),"",VLOOKUP($G276,Wirkfaktoren_Minderungsmaßn.!$B$4:$I$15,2,FALSE))</f>
        <v/>
      </c>
      <c r="I276" s="57" t="str">
        <f>IF(OR($G276=Wirkfaktoren_Minderungsmaßn.!$B$16,$G276=Wirkfaktoren_Minderungsmaßn.!$B$17),"",VLOOKUP($G276,Wirkfaktoren_Minderungsmaßn.!$B$4:$I$15,8,FALSE))</f>
        <v/>
      </c>
      <c r="J276" s="60"/>
      <c r="K276" s="213"/>
    </row>
    <row r="277" spans="1:11" ht="26.25" customHeight="1" x14ac:dyDescent="0.2">
      <c r="B277" s="47"/>
      <c r="C277" s="48"/>
      <c r="D277" s="48"/>
      <c r="E277" s="48"/>
      <c r="F277" s="49"/>
      <c r="G277" s="65" t="s">
        <v>183</v>
      </c>
      <c r="H277" s="38" t="str">
        <f>IF(OR($G277=Wirkfaktoren_Minderungsmaßn.!$B$16,$G277=Wirkfaktoren_Minderungsmaßn.!$B$17),"",VLOOKUP($G277,Wirkfaktoren_Minderungsmaßn.!$B$4:$I$15,2,FALSE))</f>
        <v/>
      </c>
      <c r="I277" s="58" t="str">
        <f>IF(OR($G277=Wirkfaktoren_Minderungsmaßn.!$B$16,$G277=Wirkfaktoren_Minderungsmaßn.!$B$17),"",VLOOKUP($G277,Wirkfaktoren_Minderungsmaßn.!$B$4:$I$15,8,FALSE))</f>
        <v/>
      </c>
      <c r="J277" s="61"/>
      <c r="K277" s="213"/>
    </row>
    <row r="278" spans="1:11" ht="26.25" customHeight="1" x14ac:dyDescent="0.2">
      <c r="C278" s="54"/>
      <c r="F278" s="49"/>
      <c r="G278" s="65" t="s">
        <v>183</v>
      </c>
      <c r="H278" s="38" t="str">
        <f>IF(OR($G278=Wirkfaktoren_Minderungsmaßn.!$B$16,$G278=Wirkfaktoren_Minderungsmaßn.!$B$17),"",VLOOKUP($G278,Wirkfaktoren_Minderungsmaßn.!$B$4:$I$15,2,FALSE))</f>
        <v/>
      </c>
      <c r="I278" s="58" t="str">
        <f>IF(OR($G278=Wirkfaktoren_Minderungsmaßn.!$B$16,$G278=Wirkfaktoren_Minderungsmaßn.!$B$17),"",VLOOKUP($G278,Wirkfaktoren_Minderungsmaßn.!$B$4:$I$15,8,FALSE))</f>
        <v/>
      </c>
      <c r="J278" s="61"/>
      <c r="K278" s="213"/>
    </row>
    <row r="279" spans="1:11" ht="26.25" customHeight="1" x14ac:dyDescent="0.2">
      <c r="C279" s="54"/>
      <c r="F279" s="49"/>
      <c r="G279" s="65" t="s">
        <v>183</v>
      </c>
      <c r="H279" s="38" t="str">
        <f>IF(OR($G279=Wirkfaktoren_Minderungsmaßn.!$B$16,$G279=Wirkfaktoren_Minderungsmaßn.!$B$17),"",VLOOKUP($G279,Wirkfaktoren_Minderungsmaßn.!$B$4:$I$15,2,FALSE))</f>
        <v/>
      </c>
      <c r="I279" s="58" t="str">
        <f>IF(OR($G279=Wirkfaktoren_Minderungsmaßn.!$B$16,$G279=Wirkfaktoren_Minderungsmaßn.!$B$17),"",VLOOKUP($G279,Wirkfaktoren_Minderungsmaßn.!$B$4:$I$15,8,FALSE))</f>
        <v/>
      </c>
      <c r="J279" s="61"/>
      <c r="K279" s="213"/>
    </row>
    <row r="280" spans="1:11" ht="26.25" customHeight="1" thickBot="1" x14ac:dyDescent="0.25">
      <c r="B280" s="51"/>
      <c r="C280" s="42"/>
      <c r="D280" s="42"/>
      <c r="E280" s="42"/>
      <c r="F280" s="52"/>
      <c r="G280" s="66" t="s">
        <v>183</v>
      </c>
      <c r="H280" s="39" t="str">
        <f>IF(OR($G280=Wirkfaktoren_Minderungsmaßn.!$B$16,$G280=Wirkfaktoren_Minderungsmaßn.!$B$17),"",VLOOKUP($G280,Wirkfaktoren_Minderungsmaßn.!$B$4:$I$15,2,FALSE))</f>
        <v/>
      </c>
      <c r="I280" s="59" t="str">
        <f>IF(OR($G280=Wirkfaktoren_Minderungsmaßn.!$B$16,$G280=Wirkfaktoren_Minderungsmaßn.!$B$17),"",VLOOKUP($G280,Wirkfaktoren_Minderungsmaßn.!$B$4:$I$15,8,FALSE))</f>
        <v/>
      </c>
      <c r="J280" s="62"/>
      <c r="K280" s="214"/>
    </row>
    <row r="281" spans="1:11" ht="26.25" customHeight="1" thickBot="1" x14ac:dyDescent="0.25">
      <c r="A281" s="92" t="str">
        <f>IF($C281="-AUSWAHL-","",MAX($A$4:$A280)+1)</f>
        <v/>
      </c>
      <c r="B281" s="43" t="str">
        <f>IF($C281="-AUSWAHL-","","EBo "&amp;$A281)</f>
        <v/>
      </c>
      <c r="C281" s="44" t="s">
        <v>183</v>
      </c>
      <c r="D281" s="45" t="str">
        <f>IF($C281="-AUSWAHL-","",VLOOKUP($C281,Bewertung_Eingriffe!$B$3:$E$70,2,FALSE))</f>
        <v/>
      </c>
      <c r="E281" s="45" t="str">
        <f>IF($C281="-AUSWAHL-","",VLOOKUP($C281,Bewertung_Eingriffe!$B$3:$E$70,3,FALSE))</f>
        <v/>
      </c>
      <c r="F281" s="46" t="str">
        <f>IF($C281="-AUSWAHL-","",VLOOKUP($C281,Bewertung_Eingriffe!$B$3:$E$70,4,FALSE))</f>
        <v/>
      </c>
      <c r="G281" s="63" t="s">
        <v>143</v>
      </c>
      <c r="H281" s="41"/>
      <c r="I281" s="123" t="str">
        <f>IF($C281="-AUSWAHL-","",SUM($I282:$I286))</f>
        <v/>
      </c>
      <c r="J281" s="124" t="str">
        <f>IF($C281="-AUSWAHL-","",(($F281*$I281/100)-$F281)*-1)</f>
        <v/>
      </c>
      <c r="K281" s="212"/>
    </row>
    <row r="282" spans="1:11" ht="26.25" customHeight="1" x14ac:dyDescent="0.2">
      <c r="B282" s="47"/>
      <c r="C282" s="48"/>
      <c r="D282" s="48"/>
      <c r="E282" s="48"/>
      <c r="F282" s="49"/>
      <c r="G282" s="64" t="s">
        <v>183</v>
      </c>
      <c r="H282" s="40" t="str">
        <f>IF(OR($G282=Wirkfaktoren_Minderungsmaßn.!$B$16,$G282=Wirkfaktoren_Minderungsmaßn.!$B$17),"",VLOOKUP($G282,Wirkfaktoren_Minderungsmaßn.!$B$4:$I$15,2,FALSE))</f>
        <v/>
      </c>
      <c r="I282" s="57" t="str">
        <f>IF(OR($G282=Wirkfaktoren_Minderungsmaßn.!$B$16,$G282=Wirkfaktoren_Minderungsmaßn.!$B$17),"",VLOOKUP($G282,Wirkfaktoren_Minderungsmaßn.!$B$4:$I$15,8,FALSE))</f>
        <v/>
      </c>
      <c r="J282" s="60"/>
      <c r="K282" s="213"/>
    </row>
    <row r="283" spans="1:11" ht="26.25" customHeight="1" x14ac:dyDescent="0.2">
      <c r="B283" s="47"/>
      <c r="C283" s="48"/>
      <c r="D283" s="48"/>
      <c r="E283" s="48"/>
      <c r="F283" s="49"/>
      <c r="G283" s="65" t="s">
        <v>183</v>
      </c>
      <c r="H283" s="38" t="str">
        <f>IF(OR($G283=Wirkfaktoren_Minderungsmaßn.!$B$16,$G283=Wirkfaktoren_Minderungsmaßn.!$B$17),"",VLOOKUP($G283,Wirkfaktoren_Minderungsmaßn.!$B$4:$I$15,2,FALSE))</f>
        <v/>
      </c>
      <c r="I283" s="58" t="str">
        <f>IF(OR($G283=Wirkfaktoren_Minderungsmaßn.!$B$16,$G283=Wirkfaktoren_Minderungsmaßn.!$B$17),"",VLOOKUP($G283,Wirkfaktoren_Minderungsmaßn.!$B$4:$I$15,8,FALSE))</f>
        <v/>
      </c>
      <c r="J283" s="61"/>
      <c r="K283" s="213"/>
    </row>
    <row r="284" spans="1:11" ht="26.25" customHeight="1" x14ac:dyDescent="0.2">
      <c r="C284" s="54"/>
      <c r="F284" s="49"/>
      <c r="G284" s="65" t="s">
        <v>183</v>
      </c>
      <c r="H284" s="38" t="str">
        <f>IF(OR($G284=Wirkfaktoren_Minderungsmaßn.!$B$16,$G284=Wirkfaktoren_Minderungsmaßn.!$B$17),"",VLOOKUP($G284,Wirkfaktoren_Minderungsmaßn.!$B$4:$I$15,2,FALSE))</f>
        <v/>
      </c>
      <c r="I284" s="58" t="str">
        <f>IF(OR($G284=Wirkfaktoren_Minderungsmaßn.!$B$16,$G284=Wirkfaktoren_Minderungsmaßn.!$B$17),"",VLOOKUP($G284,Wirkfaktoren_Minderungsmaßn.!$B$4:$I$15,8,FALSE))</f>
        <v/>
      </c>
      <c r="J284" s="61"/>
      <c r="K284" s="213"/>
    </row>
    <row r="285" spans="1:11" ht="26.25" customHeight="1" x14ac:dyDescent="0.2">
      <c r="C285" s="54"/>
      <c r="F285" s="49"/>
      <c r="G285" s="65" t="s">
        <v>183</v>
      </c>
      <c r="H285" s="38" t="str">
        <f>IF(OR($G285=Wirkfaktoren_Minderungsmaßn.!$B$16,$G285=Wirkfaktoren_Minderungsmaßn.!$B$17),"",VLOOKUP($G285,Wirkfaktoren_Minderungsmaßn.!$B$4:$I$15,2,FALSE))</f>
        <v/>
      </c>
      <c r="I285" s="58" t="str">
        <f>IF(OR($G285=Wirkfaktoren_Minderungsmaßn.!$B$16,$G285=Wirkfaktoren_Minderungsmaßn.!$B$17),"",VLOOKUP($G285,Wirkfaktoren_Minderungsmaßn.!$B$4:$I$15,8,FALSE))</f>
        <v/>
      </c>
      <c r="J285" s="61"/>
      <c r="K285" s="213"/>
    </row>
    <row r="286" spans="1:11" ht="26.25" customHeight="1" thickBot="1" x14ac:dyDescent="0.25">
      <c r="B286" s="51"/>
      <c r="C286" s="42"/>
      <c r="D286" s="42"/>
      <c r="E286" s="42"/>
      <c r="F286" s="52"/>
      <c r="G286" s="66" t="s">
        <v>183</v>
      </c>
      <c r="H286" s="39" t="str">
        <f>IF(OR($G286=Wirkfaktoren_Minderungsmaßn.!$B$16,$G286=Wirkfaktoren_Minderungsmaßn.!$B$17),"",VLOOKUP($G286,Wirkfaktoren_Minderungsmaßn.!$B$4:$I$15,2,FALSE))</f>
        <v/>
      </c>
      <c r="I286" s="59" t="str">
        <f>IF(OR($G286=Wirkfaktoren_Minderungsmaßn.!$B$16,$G286=Wirkfaktoren_Minderungsmaßn.!$B$17),"",VLOOKUP($G286,Wirkfaktoren_Minderungsmaßn.!$B$4:$I$15,8,FALSE))</f>
        <v/>
      </c>
      <c r="J286" s="62"/>
      <c r="K286" s="214"/>
    </row>
    <row r="287" spans="1:11" ht="26.25" customHeight="1" thickBot="1" x14ac:dyDescent="0.25">
      <c r="A287" s="92" t="str">
        <f>IF($C287="-AUSWAHL-","",MAX($A$4:$A286)+1)</f>
        <v/>
      </c>
      <c r="B287" s="43" t="str">
        <f>IF($C287="-AUSWAHL-","","EBo "&amp;$A287)</f>
        <v/>
      </c>
      <c r="C287" s="44" t="s">
        <v>183</v>
      </c>
      <c r="D287" s="45" t="str">
        <f>IF($C287="-AUSWAHL-","",VLOOKUP($C287,Bewertung_Eingriffe!$B$3:$E$70,2,FALSE))</f>
        <v/>
      </c>
      <c r="E287" s="45" t="str">
        <f>IF($C287="-AUSWAHL-","",VLOOKUP($C287,Bewertung_Eingriffe!$B$3:$E$70,3,FALSE))</f>
        <v/>
      </c>
      <c r="F287" s="46" t="str">
        <f>IF($C287="-AUSWAHL-","",VLOOKUP($C287,Bewertung_Eingriffe!$B$3:$E$70,4,FALSE))</f>
        <v/>
      </c>
      <c r="G287" s="63" t="s">
        <v>143</v>
      </c>
      <c r="H287" s="41"/>
      <c r="I287" s="123" t="str">
        <f>IF($C287="-AUSWAHL-","",SUM($I288:$I292))</f>
        <v/>
      </c>
      <c r="J287" s="124" t="str">
        <f>IF($C287="-AUSWAHL-","",(($F287*$I287/100)-$F287)*-1)</f>
        <v/>
      </c>
      <c r="K287" s="212"/>
    </row>
    <row r="288" spans="1:11" ht="26.25" customHeight="1" x14ac:dyDescent="0.2">
      <c r="B288" s="47"/>
      <c r="C288" s="48"/>
      <c r="D288" s="48"/>
      <c r="E288" s="48"/>
      <c r="F288" s="49"/>
      <c r="G288" s="64" t="s">
        <v>183</v>
      </c>
      <c r="H288" s="40" t="str">
        <f>IF(OR($G288=Wirkfaktoren_Minderungsmaßn.!$B$16,$G288=Wirkfaktoren_Minderungsmaßn.!$B$17),"",VLOOKUP($G288,Wirkfaktoren_Minderungsmaßn.!$B$4:$I$15,2,FALSE))</f>
        <v/>
      </c>
      <c r="I288" s="57" t="str">
        <f>IF(OR($G288=Wirkfaktoren_Minderungsmaßn.!$B$16,$G288=Wirkfaktoren_Minderungsmaßn.!$B$17),"",VLOOKUP($G288,Wirkfaktoren_Minderungsmaßn.!$B$4:$I$15,8,FALSE))</f>
        <v/>
      </c>
      <c r="J288" s="60"/>
      <c r="K288" s="213"/>
    </row>
    <row r="289" spans="1:11" ht="26.25" customHeight="1" x14ac:dyDescent="0.2">
      <c r="B289" s="47"/>
      <c r="C289" s="48"/>
      <c r="D289" s="48"/>
      <c r="E289" s="48"/>
      <c r="F289" s="49"/>
      <c r="G289" s="65" t="s">
        <v>183</v>
      </c>
      <c r="H289" s="38" t="str">
        <f>IF(OR($G289=Wirkfaktoren_Minderungsmaßn.!$B$16,$G289=Wirkfaktoren_Minderungsmaßn.!$B$17),"",VLOOKUP($G289,Wirkfaktoren_Minderungsmaßn.!$B$4:$I$15,2,FALSE))</f>
        <v/>
      </c>
      <c r="I289" s="58" t="str">
        <f>IF(OR($G289=Wirkfaktoren_Minderungsmaßn.!$B$16,$G289=Wirkfaktoren_Minderungsmaßn.!$B$17),"",VLOOKUP($G289,Wirkfaktoren_Minderungsmaßn.!$B$4:$I$15,8,FALSE))</f>
        <v/>
      </c>
      <c r="J289" s="61"/>
      <c r="K289" s="213"/>
    </row>
    <row r="290" spans="1:11" ht="26.25" customHeight="1" x14ac:dyDescent="0.2">
      <c r="C290" s="54"/>
      <c r="F290" s="49"/>
      <c r="G290" s="65" t="s">
        <v>183</v>
      </c>
      <c r="H290" s="38" t="str">
        <f>IF(OR($G290=Wirkfaktoren_Minderungsmaßn.!$B$16,$G290=Wirkfaktoren_Minderungsmaßn.!$B$17),"",VLOOKUP($G290,Wirkfaktoren_Minderungsmaßn.!$B$4:$I$15,2,FALSE))</f>
        <v/>
      </c>
      <c r="I290" s="58" t="str">
        <f>IF(OR($G290=Wirkfaktoren_Minderungsmaßn.!$B$16,$G290=Wirkfaktoren_Minderungsmaßn.!$B$17),"",VLOOKUP($G290,Wirkfaktoren_Minderungsmaßn.!$B$4:$I$15,8,FALSE))</f>
        <v/>
      </c>
      <c r="J290" s="61"/>
      <c r="K290" s="213"/>
    </row>
    <row r="291" spans="1:11" ht="26.25" customHeight="1" x14ac:dyDescent="0.2">
      <c r="C291" s="54"/>
      <c r="F291" s="49"/>
      <c r="G291" s="65" t="s">
        <v>183</v>
      </c>
      <c r="H291" s="38" t="str">
        <f>IF(OR($G291=Wirkfaktoren_Minderungsmaßn.!$B$16,$G291=Wirkfaktoren_Minderungsmaßn.!$B$17),"",VLOOKUP($G291,Wirkfaktoren_Minderungsmaßn.!$B$4:$I$15,2,FALSE))</f>
        <v/>
      </c>
      <c r="I291" s="58" t="str">
        <f>IF(OR($G291=Wirkfaktoren_Minderungsmaßn.!$B$16,$G291=Wirkfaktoren_Minderungsmaßn.!$B$17),"",VLOOKUP($G291,Wirkfaktoren_Minderungsmaßn.!$B$4:$I$15,8,FALSE))</f>
        <v/>
      </c>
      <c r="J291" s="61"/>
      <c r="K291" s="213"/>
    </row>
    <row r="292" spans="1:11" ht="26.25" customHeight="1" thickBot="1" x14ac:dyDescent="0.25">
      <c r="B292" s="51"/>
      <c r="C292" s="42"/>
      <c r="D292" s="42"/>
      <c r="E292" s="42"/>
      <c r="F292" s="52"/>
      <c r="G292" s="66" t="s">
        <v>183</v>
      </c>
      <c r="H292" s="39" t="str">
        <f>IF(OR($G292=Wirkfaktoren_Minderungsmaßn.!$B$16,$G292=Wirkfaktoren_Minderungsmaßn.!$B$17),"",VLOOKUP($G292,Wirkfaktoren_Minderungsmaßn.!$B$4:$I$15,2,FALSE))</f>
        <v/>
      </c>
      <c r="I292" s="59" t="str">
        <f>IF(OR($G292=Wirkfaktoren_Minderungsmaßn.!$B$16,$G292=Wirkfaktoren_Minderungsmaßn.!$B$17),"",VLOOKUP($G292,Wirkfaktoren_Minderungsmaßn.!$B$4:$I$15,8,FALSE))</f>
        <v/>
      </c>
      <c r="J292" s="62"/>
      <c r="K292" s="214"/>
    </row>
    <row r="293" spans="1:11" ht="26.25" customHeight="1" thickBot="1" x14ac:dyDescent="0.25">
      <c r="A293" s="92" t="str">
        <f>IF($C293="-AUSWAHL-","",MAX($A$4:$A292)+1)</f>
        <v/>
      </c>
      <c r="B293" s="43" t="str">
        <f>IF($C293="-AUSWAHL-","","EBo "&amp;$A293)</f>
        <v/>
      </c>
      <c r="C293" s="44" t="s">
        <v>183</v>
      </c>
      <c r="D293" s="45" t="str">
        <f>IF($C293="-AUSWAHL-","",VLOOKUP($C293,Bewertung_Eingriffe!$B$3:$E$70,2,FALSE))</f>
        <v/>
      </c>
      <c r="E293" s="45" t="str">
        <f>IF($C293="-AUSWAHL-","",VLOOKUP($C293,Bewertung_Eingriffe!$B$3:$E$70,3,FALSE))</f>
        <v/>
      </c>
      <c r="F293" s="46" t="str">
        <f>IF($C293="-AUSWAHL-","",VLOOKUP($C293,Bewertung_Eingriffe!$B$3:$E$70,4,FALSE))</f>
        <v/>
      </c>
      <c r="G293" s="63" t="s">
        <v>143</v>
      </c>
      <c r="H293" s="41"/>
      <c r="I293" s="123" t="str">
        <f>IF($C293="-AUSWAHL-","",SUM($I294:$I298))</f>
        <v/>
      </c>
      <c r="J293" s="124" t="str">
        <f>IF($C293="-AUSWAHL-","",(($F293*$I293/100)-$F293)*-1)</f>
        <v/>
      </c>
      <c r="K293" s="212"/>
    </row>
    <row r="294" spans="1:11" ht="26.25" customHeight="1" x14ac:dyDescent="0.2">
      <c r="B294" s="47"/>
      <c r="C294" s="48"/>
      <c r="D294" s="48"/>
      <c r="E294" s="48"/>
      <c r="F294" s="49"/>
      <c r="G294" s="64" t="s">
        <v>183</v>
      </c>
      <c r="H294" s="40" t="str">
        <f>IF(OR($G294=Wirkfaktoren_Minderungsmaßn.!$B$16,$G294=Wirkfaktoren_Minderungsmaßn.!$B$17),"",VLOOKUP($G294,Wirkfaktoren_Minderungsmaßn.!$B$4:$I$15,2,FALSE))</f>
        <v/>
      </c>
      <c r="I294" s="57" t="str">
        <f>IF(OR($G294=Wirkfaktoren_Minderungsmaßn.!$B$16,$G294=Wirkfaktoren_Minderungsmaßn.!$B$17),"",VLOOKUP($G294,Wirkfaktoren_Minderungsmaßn.!$B$4:$I$15,8,FALSE))</f>
        <v/>
      </c>
      <c r="J294" s="60"/>
      <c r="K294" s="213"/>
    </row>
    <row r="295" spans="1:11" ht="26.25" customHeight="1" x14ac:dyDescent="0.2">
      <c r="B295" s="47"/>
      <c r="C295" s="48"/>
      <c r="D295" s="48"/>
      <c r="E295" s="48"/>
      <c r="F295" s="49"/>
      <c r="G295" s="65" t="s">
        <v>183</v>
      </c>
      <c r="H295" s="38" t="str">
        <f>IF(OR($G295=Wirkfaktoren_Minderungsmaßn.!$B$16,$G295=Wirkfaktoren_Minderungsmaßn.!$B$17),"",VLOOKUP($G295,Wirkfaktoren_Minderungsmaßn.!$B$4:$I$15,2,FALSE))</f>
        <v/>
      </c>
      <c r="I295" s="58" t="str">
        <f>IF(OR($G295=Wirkfaktoren_Minderungsmaßn.!$B$16,$G295=Wirkfaktoren_Minderungsmaßn.!$B$17),"",VLOOKUP($G295,Wirkfaktoren_Minderungsmaßn.!$B$4:$I$15,8,FALSE))</f>
        <v/>
      </c>
      <c r="J295" s="61"/>
      <c r="K295" s="213"/>
    </row>
    <row r="296" spans="1:11" ht="26.25" customHeight="1" x14ac:dyDescent="0.2">
      <c r="C296" s="54"/>
      <c r="F296" s="49"/>
      <c r="G296" s="65" t="s">
        <v>183</v>
      </c>
      <c r="H296" s="38" t="str">
        <f>IF(OR($G296=Wirkfaktoren_Minderungsmaßn.!$B$16,$G296=Wirkfaktoren_Minderungsmaßn.!$B$17),"",VLOOKUP($G296,Wirkfaktoren_Minderungsmaßn.!$B$4:$I$15,2,FALSE))</f>
        <v/>
      </c>
      <c r="I296" s="58" t="str">
        <f>IF(OR($G296=Wirkfaktoren_Minderungsmaßn.!$B$16,$G296=Wirkfaktoren_Minderungsmaßn.!$B$17),"",VLOOKUP($G296,Wirkfaktoren_Minderungsmaßn.!$B$4:$I$15,8,FALSE))</f>
        <v/>
      </c>
      <c r="J296" s="61"/>
      <c r="K296" s="213"/>
    </row>
    <row r="297" spans="1:11" ht="26.25" customHeight="1" x14ac:dyDescent="0.2">
      <c r="C297" s="54"/>
      <c r="F297" s="49"/>
      <c r="G297" s="65" t="s">
        <v>183</v>
      </c>
      <c r="H297" s="38" t="str">
        <f>IF(OR($G297=Wirkfaktoren_Minderungsmaßn.!$B$16,$G297=Wirkfaktoren_Minderungsmaßn.!$B$17),"",VLOOKUP($G297,Wirkfaktoren_Minderungsmaßn.!$B$4:$I$15,2,FALSE))</f>
        <v/>
      </c>
      <c r="I297" s="58" t="str">
        <f>IF(OR($G297=Wirkfaktoren_Minderungsmaßn.!$B$16,$G297=Wirkfaktoren_Minderungsmaßn.!$B$17),"",VLOOKUP($G297,Wirkfaktoren_Minderungsmaßn.!$B$4:$I$15,8,FALSE))</f>
        <v/>
      </c>
      <c r="J297" s="61"/>
      <c r="K297" s="213"/>
    </row>
    <row r="298" spans="1:11" ht="26.25" customHeight="1" thickBot="1" x14ac:dyDescent="0.25">
      <c r="B298" s="51"/>
      <c r="C298" s="42"/>
      <c r="D298" s="42"/>
      <c r="E298" s="42"/>
      <c r="F298" s="52"/>
      <c r="G298" s="66" t="s">
        <v>183</v>
      </c>
      <c r="H298" s="39" t="str">
        <f>IF(OR($G298=Wirkfaktoren_Minderungsmaßn.!$B$16,$G298=Wirkfaktoren_Minderungsmaßn.!$B$17),"",VLOOKUP($G298,Wirkfaktoren_Minderungsmaßn.!$B$4:$I$15,2,FALSE))</f>
        <v/>
      </c>
      <c r="I298" s="59" t="str">
        <f>IF(OR($G298=Wirkfaktoren_Minderungsmaßn.!$B$16,$G298=Wirkfaktoren_Minderungsmaßn.!$B$17),"",VLOOKUP($G298,Wirkfaktoren_Minderungsmaßn.!$B$4:$I$15,8,FALSE))</f>
        <v/>
      </c>
      <c r="J298" s="62"/>
      <c r="K298" s="214"/>
    </row>
    <row r="299" spans="1:11" ht="26.25" customHeight="1" thickBot="1" x14ac:dyDescent="0.25">
      <c r="A299" s="92" t="str">
        <f>IF($C299="-AUSWAHL-","",MAX($A$4:$A298)+1)</f>
        <v/>
      </c>
      <c r="B299" s="43" t="str">
        <f>IF($C299="-AUSWAHL-","","EBo "&amp;$A299)</f>
        <v/>
      </c>
      <c r="C299" s="44" t="s">
        <v>183</v>
      </c>
      <c r="D299" s="45" t="str">
        <f>IF($C299="-AUSWAHL-","",VLOOKUP($C299,Bewertung_Eingriffe!$B$3:$E$70,2,FALSE))</f>
        <v/>
      </c>
      <c r="E299" s="45" t="str">
        <f>IF($C299="-AUSWAHL-","",VLOOKUP($C299,Bewertung_Eingriffe!$B$3:$E$70,3,FALSE))</f>
        <v/>
      </c>
      <c r="F299" s="46" t="str">
        <f>IF($C299="-AUSWAHL-","",VLOOKUP($C299,Bewertung_Eingriffe!$B$3:$E$70,4,FALSE))</f>
        <v/>
      </c>
      <c r="G299" s="63" t="s">
        <v>143</v>
      </c>
      <c r="H299" s="41"/>
      <c r="I299" s="123" t="str">
        <f>IF($C299="-AUSWAHL-","",SUM($I300:$I304))</f>
        <v/>
      </c>
      <c r="J299" s="124" t="str">
        <f>IF($C299="-AUSWAHL-","",(($F299*$I299/100)-$F299)*-1)</f>
        <v/>
      </c>
      <c r="K299" s="212"/>
    </row>
    <row r="300" spans="1:11" ht="26.25" customHeight="1" x14ac:dyDescent="0.2">
      <c r="B300" s="47"/>
      <c r="C300" s="48"/>
      <c r="D300" s="48"/>
      <c r="E300" s="48"/>
      <c r="F300" s="49"/>
      <c r="G300" s="64" t="s">
        <v>183</v>
      </c>
      <c r="H300" s="40" t="str">
        <f>IF(OR($G300=Wirkfaktoren_Minderungsmaßn.!$B$16,$G300=Wirkfaktoren_Minderungsmaßn.!$B$17),"",VLOOKUP($G300,Wirkfaktoren_Minderungsmaßn.!$B$4:$I$15,2,FALSE))</f>
        <v/>
      </c>
      <c r="I300" s="57" t="str">
        <f>IF(OR($G300=Wirkfaktoren_Minderungsmaßn.!$B$16,$G300=Wirkfaktoren_Minderungsmaßn.!$B$17),"",VLOOKUP($G300,Wirkfaktoren_Minderungsmaßn.!$B$4:$I$15,8,FALSE))</f>
        <v/>
      </c>
      <c r="J300" s="60"/>
      <c r="K300" s="213"/>
    </row>
    <row r="301" spans="1:11" ht="26.25" customHeight="1" x14ac:dyDescent="0.2">
      <c r="B301" s="47"/>
      <c r="C301" s="48"/>
      <c r="D301" s="48"/>
      <c r="E301" s="48"/>
      <c r="F301" s="49"/>
      <c r="G301" s="65" t="s">
        <v>183</v>
      </c>
      <c r="H301" s="38" t="str">
        <f>IF(OR($G301=Wirkfaktoren_Minderungsmaßn.!$B$16,$G301=Wirkfaktoren_Minderungsmaßn.!$B$17),"",VLOOKUP($G301,Wirkfaktoren_Minderungsmaßn.!$B$4:$I$15,2,FALSE))</f>
        <v/>
      </c>
      <c r="I301" s="58" t="str">
        <f>IF(OR($G301=Wirkfaktoren_Minderungsmaßn.!$B$16,$G301=Wirkfaktoren_Minderungsmaßn.!$B$17),"",VLOOKUP($G301,Wirkfaktoren_Minderungsmaßn.!$B$4:$I$15,8,FALSE))</f>
        <v/>
      </c>
      <c r="J301" s="61"/>
      <c r="K301" s="213"/>
    </row>
    <row r="302" spans="1:11" ht="26.25" customHeight="1" x14ac:dyDescent="0.2">
      <c r="C302" s="54"/>
      <c r="F302" s="49"/>
      <c r="G302" s="65" t="s">
        <v>183</v>
      </c>
      <c r="H302" s="38" t="str">
        <f>IF(OR($G302=Wirkfaktoren_Minderungsmaßn.!$B$16,$G302=Wirkfaktoren_Minderungsmaßn.!$B$17),"",VLOOKUP($G302,Wirkfaktoren_Minderungsmaßn.!$B$4:$I$15,2,FALSE))</f>
        <v/>
      </c>
      <c r="I302" s="58" t="str">
        <f>IF(OR($G302=Wirkfaktoren_Minderungsmaßn.!$B$16,$G302=Wirkfaktoren_Minderungsmaßn.!$B$17),"",VLOOKUP($G302,Wirkfaktoren_Minderungsmaßn.!$B$4:$I$15,8,FALSE))</f>
        <v/>
      </c>
      <c r="J302" s="61"/>
      <c r="K302" s="213"/>
    </row>
    <row r="303" spans="1:11" ht="26.25" customHeight="1" x14ac:dyDescent="0.2">
      <c r="C303" s="54"/>
      <c r="F303" s="49"/>
      <c r="G303" s="65" t="s">
        <v>183</v>
      </c>
      <c r="H303" s="38" t="str">
        <f>IF(OR($G303=Wirkfaktoren_Minderungsmaßn.!$B$16,$G303=Wirkfaktoren_Minderungsmaßn.!$B$17),"",VLOOKUP($G303,Wirkfaktoren_Minderungsmaßn.!$B$4:$I$15,2,FALSE))</f>
        <v/>
      </c>
      <c r="I303" s="58" t="str">
        <f>IF(OR($G303=Wirkfaktoren_Minderungsmaßn.!$B$16,$G303=Wirkfaktoren_Minderungsmaßn.!$B$17),"",VLOOKUP($G303,Wirkfaktoren_Minderungsmaßn.!$B$4:$I$15,8,FALSE))</f>
        <v/>
      </c>
      <c r="J303" s="61"/>
      <c r="K303" s="213"/>
    </row>
    <row r="304" spans="1:11" ht="26.25" customHeight="1" thickBot="1" x14ac:dyDescent="0.25">
      <c r="B304" s="51"/>
      <c r="C304" s="42"/>
      <c r="D304" s="42"/>
      <c r="E304" s="42"/>
      <c r="F304" s="52"/>
      <c r="G304" s="66" t="s">
        <v>183</v>
      </c>
      <c r="H304" s="39" t="str">
        <f>IF(OR($G304=Wirkfaktoren_Minderungsmaßn.!$B$16,$G304=Wirkfaktoren_Minderungsmaßn.!$B$17),"",VLOOKUP($G304,Wirkfaktoren_Minderungsmaßn.!$B$4:$I$15,2,FALSE))</f>
        <v/>
      </c>
      <c r="I304" s="59" t="str">
        <f>IF(OR($G304=Wirkfaktoren_Minderungsmaßn.!$B$16,$G304=Wirkfaktoren_Minderungsmaßn.!$B$17),"",VLOOKUP($G304,Wirkfaktoren_Minderungsmaßn.!$B$4:$I$15,8,FALSE))</f>
        <v/>
      </c>
      <c r="J304" s="62"/>
      <c r="K304" s="214"/>
    </row>
    <row r="305" spans="1:11" ht="26.25" customHeight="1" thickBot="1" x14ac:dyDescent="0.25">
      <c r="A305" s="92" t="str">
        <f>IF($C305="-AUSWAHL-","",MAX($A$4:$A304)+1)</f>
        <v/>
      </c>
      <c r="B305" s="43" t="str">
        <f>IF($C305="-AUSWAHL-","","EBo "&amp;$A305)</f>
        <v/>
      </c>
      <c r="C305" s="44" t="s">
        <v>183</v>
      </c>
      <c r="D305" s="45" t="str">
        <f>IF($C305="-AUSWAHL-","",VLOOKUP($C305,Bewertung_Eingriffe!$B$3:$E$70,2,FALSE))</f>
        <v/>
      </c>
      <c r="E305" s="45" t="str">
        <f>IF($C305="-AUSWAHL-","",VLOOKUP($C305,Bewertung_Eingriffe!$B$3:$E$70,3,FALSE))</f>
        <v/>
      </c>
      <c r="F305" s="46" t="str">
        <f>IF($C305="-AUSWAHL-","",VLOOKUP($C305,Bewertung_Eingriffe!$B$3:$E$70,4,FALSE))</f>
        <v/>
      </c>
      <c r="G305" s="63" t="s">
        <v>143</v>
      </c>
      <c r="H305" s="41"/>
      <c r="I305" s="123" t="str">
        <f>IF($C305="-AUSWAHL-","",SUM($I306:$I310))</f>
        <v/>
      </c>
      <c r="J305" s="124" t="str">
        <f>IF($C305="-AUSWAHL-","",(($F305*$I305/100)-$F305)*-1)</f>
        <v/>
      </c>
      <c r="K305" s="212"/>
    </row>
    <row r="306" spans="1:11" ht="26.25" customHeight="1" x14ac:dyDescent="0.2">
      <c r="B306" s="47"/>
      <c r="C306" s="48"/>
      <c r="D306" s="48"/>
      <c r="E306" s="48"/>
      <c r="F306" s="49"/>
      <c r="G306" s="64" t="s">
        <v>183</v>
      </c>
      <c r="H306" s="40" t="str">
        <f>IF(OR($G306=Wirkfaktoren_Minderungsmaßn.!$B$16,$G306=Wirkfaktoren_Minderungsmaßn.!$B$17),"",VLOOKUP($G306,Wirkfaktoren_Minderungsmaßn.!$B$4:$I$15,2,FALSE))</f>
        <v/>
      </c>
      <c r="I306" s="57" t="str">
        <f>IF(OR($G306=Wirkfaktoren_Minderungsmaßn.!$B$16,$G306=Wirkfaktoren_Minderungsmaßn.!$B$17),"",VLOOKUP($G306,Wirkfaktoren_Minderungsmaßn.!$B$4:$I$15,8,FALSE))</f>
        <v/>
      </c>
      <c r="J306" s="60"/>
      <c r="K306" s="213"/>
    </row>
    <row r="307" spans="1:11" ht="26.25" customHeight="1" x14ac:dyDescent="0.2">
      <c r="B307" s="47"/>
      <c r="C307" s="48"/>
      <c r="D307" s="48"/>
      <c r="E307" s="48"/>
      <c r="F307" s="49"/>
      <c r="G307" s="65" t="s">
        <v>183</v>
      </c>
      <c r="H307" s="38" t="str">
        <f>IF(OR($G307=Wirkfaktoren_Minderungsmaßn.!$B$16,$G307=Wirkfaktoren_Minderungsmaßn.!$B$17),"",VLOOKUP($G307,Wirkfaktoren_Minderungsmaßn.!$B$4:$I$15,2,FALSE))</f>
        <v/>
      </c>
      <c r="I307" s="58" t="str">
        <f>IF(OR($G307=Wirkfaktoren_Minderungsmaßn.!$B$16,$G307=Wirkfaktoren_Minderungsmaßn.!$B$17),"",VLOOKUP($G307,Wirkfaktoren_Minderungsmaßn.!$B$4:$I$15,8,FALSE))</f>
        <v/>
      </c>
      <c r="J307" s="61"/>
      <c r="K307" s="213"/>
    </row>
    <row r="308" spans="1:11" ht="26.25" customHeight="1" x14ac:dyDescent="0.2">
      <c r="C308" s="54"/>
      <c r="F308" s="49"/>
      <c r="G308" s="65" t="s">
        <v>183</v>
      </c>
      <c r="H308" s="38" t="str">
        <f>IF(OR($G308=Wirkfaktoren_Minderungsmaßn.!$B$16,$G308=Wirkfaktoren_Minderungsmaßn.!$B$17),"",VLOOKUP($G308,Wirkfaktoren_Minderungsmaßn.!$B$4:$I$15,2,FALSE))</f>
        <v/>
      </c>
      <c r="I308" s="58" t="str">
        <f>IF(OR($G308=Wirkfaktoren_Minderungsmaßn.!$B$16,$G308=Wirkfaktoren_Minderungsmaßn.!$B$17),"",VLOOKUP($G308,Wirkfaktoren_Minderungsmaßn.!$B$4:$I$15,8,FALSE))</f>
        <v/>
      </c>
      <c r="J308" s="61"/>
      <c r="K308" s="213"/>
    </row>
    <row r="309" spans="1:11" ht="26.25" customHeight="1" x14ac:dyDescent="0.2">
      <c r="C309" s="54"/>
      <c r="F309" s="49"/>
      <c r="G309" s="65" t="s">
        <v>183</v>
      </c>
      <c r="H309" s="38" t="str">
        <f>IF(OR($G309=Wirkfaktoren_Minderungsmaßn.!$B$16,$G309=Wirkfaktoren_Minderungsmaßn.!$B$17),"",VLOOKUP($G309,Wirkfaktoren_Minderungsmaßn.!$B$4:$I$15,2,FALSE))</f>
        <v/>
      </c>
      <c r="I309" s="58" t="str">
        <f>IF(OR($G309=Wirkfaktoren_Minderungsmaßn.!$B$16,$G309=Wirkfaktoren_Minderungsmaßn.!$B$17),"",VLOOKUP($G309,Wirkfaktoren_Minderungsmaßn.!$B$4:$I$15,8,FALSE))</f>
        <v/>
      </c>
      <c r="J309" s="61"/>
      <c r="K309" s="213"/>
    </row>
    <row r="310" spans="1:11" ht="26.25" customHeight="1" thickBot="1" x14ac:dyDescent="0.25">
      <c r="B310" s="51"/>
      <c r="C310" s="42"/>
      <c r="D310" s="42"/>
      <c r="E310" s="42"/>
      <c r="F310" s="52"/>
      <c r="G310" s="66" t="s">
        <v>183</v>
      </c>
      <c r="H310" s="39" t="str">
        <f>IF(OR($G310=Wirkfaktoren_Minderungsmaßn.!$B$16,$G310=Wirkfaktoren_Minderungsmaßn.!$B$17),"",VLOOKUP($G310,Wirkfaktoren_Minderungsmaßn.!$B$4:$I$15,2,FALSE))</f>
        <v/>
      </c>
      <c r="I310" s="59" t="str">
        <f>IF(OR($G310=Wirkfaktoren_Minderungsmaßn.!$B$16,$G310=Wirkfaktoren_Minderungsmaßn.!$B$17),"",VLOOKUP($G310,Wirkfaktoren_Minderungsmaßn.!$B$4:$I$15,8,FALSE))</f>
        <v/>
      </c>
      <c r="J310" s="62"/>
      <c r="K310" s="214"/>
    </row>
    <row r="311" spans="1:11" ht="26.25" customHeight="1" thickBot="1" x14ac:dyDescent="0.25">
      <c r="A311" s="92" t="str">
        <f>IF($C311="-AUSWAHL-","",MAX($A$4:$A310)+1)</f>
        <v/>
      </c>
      <c r="B311" s="43" t="str">
        <f>IF($C311="-AUSWAHL-","","EBo "&amp;$A311)</f>
        <v/>
      </c>
      <c r="C311" s="44" t="s">
        <v>183</v>
      </c>
      <c r="D311" s="45" t="str">
        <f>IF($C311="-AUSWAHL-","",VLOOKUP($C311,Bewertung_Eingriffe!$B$3:$E$70,2,FALSE))</f>
        <v/>
      </c>
      <c r="E311" s="45" t="str">
        <f>IF($C311="-AUSWAHL-","",VLOOKUP($C311,Bewertung_Eingriffe!$B$3:$E$70,3,FALSE))</f>
        <v/>
      </c>
      <c r="F311" s="46" t="str">
        <f>IF($C311="-AUSWAHL-","",VLOOKUP($C311,Bewertung_Eingriffe!$B$3:$E$70,4,FALSE))</f>
        <v/>
      </c>
      <c r="G311" s="63" t="s">
        <v>143</v>
      </c>
      <c r="H311" s="41"/>
      <c r="I311" s="123" t="str">
        <f>IF($C311="-AUSWAHL-","",SUM($I312:$I316))</f>
        <v/>
      </c>
      <c r="J311" s="124" t="str">
        <f>IF($C311="-AUSWAHL-","",(($F311*$I311/100)-$F311)*-1)</f>
        <v/>
      </c>
      <c r="K311" s="212"/>
    </row>
    <row r="312" spans="1:11" ht="26.25" customHeight="1" x14ac:dyDescent="0.2">
      <c r="B312" s="47"/>
      <c r="C312" s="48"/>
      <c r="D312" s="48"/>
      <c r="E312" s="48"/>
      <c r="F312" s="49"/>
      <c r="G312" s="64" t="s">
        <v>183</v>
      </c>
      <c r="H312" s="40" t="str">
        <f>IF(OR($G312=Wirkfaktoren_Minderungsmaßn.!$B$16,$G312=Wirkfaktoren_Minderungsmaßn.!$B$17),"",VLOOKUP($G312,Wirkfaktoren_Minderungsmaßn.!$B$4:$I$15,2,FALSE))</f>
        <v/>
      </c>
      <c r="I312" s="57" t="str">
        <f>IF(OR($G312=Wirkfaktoren_Minderungsmaßn.!$B$16,$G312=Wirkfaktoren_Minderungsmaßn.!$B$17),"",VLOOKUP($G312,Wirkfaktoren_Minderungsmaßn.!$B$4:$I$15,8,FALSE))</f>
        <v/>
      </c>
      <c r="J312" s="60"/>
      <c r="K312" s="213"/>
    </row>
    <row r="313" spans="1:11" ht="26.25" customHeight="1" x14ac:dyDescent="0.2">
      <c r="B313" s="47"/>
      <c r="C313" s="48"/>
      <c r="D313" s="48"/>
      <c r="E313" s="48"/>
      <c r="F313" s="49"/>
      <c r="G313" s="65" t="s">
        <v>183</v>
      </c>
      <c r="H313" s="38" t="str">
        <f>IF(OR($G313=Wirkfaktoren_Minderungsmaßn.!$B$16,$G313=Wirkfaktoren_Minderungsmaßn.!$B$17),"",VLOOKUP($G313,Wirkfaktoren_Minderungsmaßn.!$B$4:$I$15,2,FALSE))</f>
        <v/>
      </c>
      <c r="I313" s="58" t="str">
        <f>IF(OR($G313=Wirkfaktoren_Minderungsmaßn.!$B$16,$G313=Wirkfaktoren_Minderungsmaßn.!$B$17),"",VLOOKUP($G313,Wirkfaktoren_Minderungsmaßn.!$B$4:$I$15,8,FALSE))</f>
        <v/>
      </c>
      <c r="J313" s="61"/>
      <c r="K313" s="213"/>
    </row>
    <row r="314" spans="1:11" ht="26.25" customHeight="1" x14ac:dyDescent="0.2">
      <c r="C314" s="54"/>
      <c r="F314" s="49"/>
      <c r="G314" s="65" t="s">
        <v>183</v>
      </c>
      <c r="H314" s="38" t="str">
        <f>IF(OR($G314=Wirkfaktoren_Minderungsmaßn.!$B$16,$G314=Wirkfaktoren_Minderungsmaßn.!$B$17),"",VLOOKUP($G314,Wirkfaktoren_Minderungsmaßn.!$B$4:$I$15,2,FALSE))</f>
        <v/>
      </c>
      <c r="I314" s="58" t="str">
        <f>IF(OR($G314=Wirkfaktoren_Minderungsmaßn.!$B$16,$G314=Wirkfaktoren_Minderungsmaßn.!$B$17),"",VLOOKUP($G314,Wirkfaktoren_Minderungsmaßn.!$B$4:$I$15,8,FALSE))</f>
        <v/>
      </c>
      <c r="J314" s="61"/>
      <c r="K314" s="213"/>
    </row>
    <row r="315" spans="1:11" ht="26.25" customHeight="1" x14ac:dyDescent="0.2">
      <c r="C315" s="54"/>
      <c r="F315" s="49"/>
      <c r="G315" s="65" t="s">
        <v>183</v>
      </c>
      <c r="H315" s="38" t="str">
        <f>IF(OR($G315=Wirkfaktoren_Minderungsmaßn.!$B$16,$G315=Wirkfaktoren_Minderungsmaßn.!$B$17),"",VLOOKUP($G315,Wirkfaktoren_Minderungsmaßn.!$B$4:$I$15,2,FALSE))</f>
        <v/>
      </c>
      <c r="I315" s="58" t="str">
        <f>IF(OR($G315=Wirkfaktoren_Minderungsmaßn.!$B$16,$G315=Wirkfaktoren_Minderungsmaßn.!$B$17),"",VLOOKUP($G315,Wirkfaktoren_Minderungsmaßn.!$B$4:$I$15,8,FALSE))</f>
        <v/>
      </c>
      <c r="J315" s="61"/>
      <c r="K315" s="213"/>
    </row>
    <row r="316" spans="1:11" ht="26.25" customHeight="1" thickBot="1" x14ac:dyDescent="0.25">
      <c r="B316" s="51"/>
      <c r="C316" s="42"/>
      <c r="D316" s="42"/>
      <c r="E316" s="42"/>
      <c r="F316" s="52"/>
      <c r="G316" s="66" t="s">
        <v>183</v>
      </c>
      <c r="H316" s="39" t="str">
        <f>IF(OR($G316=Wirkfaktoren_Minderungsmaßn.!$B$16,$G316=Wirkfaktoren_Minderungsmaßn.!$B$17),"",VLOOKUP($G316,Wirkfaktoren_Minderungsmaßn.!$B$4:$I$15,2,FALSE))</f>
        <v/>
      </c>
      <c r="I316" s="59" t="str">
        <f>IF(OR($G316=Wirkfaktoren_Minderungsmaßn.!$B$16,$G316=Wirkfaktoren_Minderungsmaßn.!$B$17),"",VLOOKUP($G316,Wirkfaktoren_Minderungsmaßn.!$B$4:$I$15,8,FALSE))</f>
        <v/>
      </c>
      <c r="J316" s="62"/>
      <c r="K316" s="214"/>
    </row>
    <row r="317" spans="1:11" ht="26.25" customHeight="1" thickBot="1" x14ac:dyDescent="0.25">
      <c r="A317" s="92" t="str">
        <f>IF($C317="-AUSWAHL-","",MAX($A$4:$A316)+1)</f>
        <v/>
      </c>
      <c r="B317" s="43" t="str">
        <f>IF($C317="-AUSWAHL-","","EBo "&amp;$A317)</f>
        <v/>
      </c>
      <c r="C317" s="44" t="s">
        <v>183</v>
      </c>
      <c r="D317" s="45" t="str">
        <f>IF($C317="-AUSWAHL-","",VLOOKUP($C317,Bewertung_Eingriffe!$B$3:$E$70,2,FALSE))</f>
        <v/>
      </c>
      <c r="E317" s="45" t="str">
        <f>IF($C317="-AUSWAHL-","",VLOOKUP($C317,Bewertung_Eingriffe!$B$3:$E$70,3,FALSE))</f>
        <v/>
      </c>
      <c r="F317" s="46" t="str">
        <f>IF($C317="-AUSWAHL-","",VLOOKUP($C317,Bewertung_Eingriffe!$B$3:$E$70,4,FALSE))</f>
        <v/>
      </c>
      <c r="G317" s="63" t="s">
        <v>143</v>
      </c>
      <c r="H317" s="41"/>
      <c r="I317" s="123" t="str">
        <f>IF($C317="-AUSWAHL-","",SUM($I318:$I322))</f>
        <v/>
      </c>
      <c r="J317" s="124" t="str">
        <f>IF($C317="-AUSWAHL-","",(($F317*$I317/100)-$F317)*-1)</f>
        <v/>
      </c>
      <c r="K317" s="212"/>
    </row>
    <row r="318" spans="1:11" ht="26.25" customHeight="1" x14ac:dyDescent="0.2">
      <c r="B318" s="47"/>
      <c r="C318" s="48"/>
      <c r="D318" s="48"/>
      <c r="E318" s="48"/>
      <c r="F318" s="49"/>
      <c r="G318" s="64" t="s">
        <v>183</v>
      </c>
      <c r="H318" s="40" t="str">
        <f>IF(OR($G318=Wirkfaktoren_Minderungsmaßn.!$B$16,$G318=Wirkfaktoren_Minderungsmaßn.!$B$17),"",VLOOKUP($G318,Wirkfaktoren_Minderungsmaßn.!$B$4:$I$15,2,FALSE))</f>
        <v/>
      </c>
      <c r="I318" s="57" t="str">
        <f>IF(OR($G318=Wirkfaktoren_Minderungsmaßn.!$B$16,$G318=Wirkfaktoren_Minderungsmaßn.!$B$17),"",VLOOKUP($G318,Wirkfaktoren_Minderungsmaßn.!$B$4:$I$15,8,FALSE))</f>
        <v/>
      </c>
      <c r="J318" s="60"/>
      <c r="K318" s="213"/>
    </row>
    <row r="319" spans="1:11" ht="26.25" customHeight="1" x14ac:dyDescent="0.2">
      <c r="B319" s="47"/>
      <c r="C319" s="48"/>
      <c r="D319" s="48"/>
      <c r="E319" s="48"/>
      <c r="F319" s="49"/>
      <c r="G319" s="65" t="s">
        <v>183</v>
      </c>
      <c r="H319" s="38" t="str">
        <f>IF(OR($G319=Wirkfaktoren_Minderungsmaßn.!$B$16,$G319=Wirkfaktoren_Minderungsmaßn.!$B$17),"",VLOOKUP($G319,Wirkfaktoren_Minderungsmaßn.!$B$4:$I$15,2,FALSE))</f>
        <v/>
      </c>
      <c r="I319" s="58" t="str">
        <f>IF(OR($G319=Wirkfaktoren_Minderungsmaßn.!$B$16,$G319=Wirkfaktoren_Minderungsmaßn.!$B$17),"",VLOOKUP($G319,Wirkfaktoren_Minderungsmaßn.!$B$4:$I$15,8,FALSE))</f>
        <v/>
      </c>
      <c r="J319" s="61"/>
      <c r="K319" s="213"/>
    </row>
    <row r="320" spans="1:11" ht="26.25" customHeight="1" x14ac:dyDescent="0.2">
      <c r="C320" s="54"/>
      <c r="F320" s="49"/>
      <c r="G320" s="65" t="s">
        <v>183</v>
      </c>
      <c r="H320" s="38" t="str">
        <f>IF(OR($G320=Wirkfaktoren_Minderungsmaßn.!$B$16,$G320=Wirkfaktoren_Minderungsmaßn.!$B$17),"",VLOOKUP($G320,Wirkfaktoren_Minderungsmaßn.!$B$4:$I$15,2,FALSE))</f>
        <v/>
      </c>
      <c r="I320" s="58" t="str">
        <f>IF(OR($G320=Wirkfaktoren_Minderungsmaßn.!$B$16,$G320=Wirkfaktoren_Minderungsmaßn.!$B$17),"",VLOOKUP($G320,Wirkfaktoren_Minderungsmaßn.!$B$4:$I$15,8,FALSE))</f>
        <v/>
      </c>
      <c r="J320" s="61"/>
      <c r="K320" s="213"/>
    </row>
    <row r="321" spans="1:11" ht="26.25" customHeight="1" x14ac:dyDescent="0.2">
      <c r="C321" s="54"/>
      <c r="F321" s="49"/>
      <c r="G321" s="65" t="s">
        <v>183</v>
      </c>
      <c r="H321" s="38" t="str">
        <f>IF(OR($G321=Wirkfaktoren_Minderungsmaßn.!$B$16,$G321=Wirkfaktoren_Minderungsmaßn.!$B$17),"",VLOOKUP($G321,Wirkfaktoren_Minderungsmaßn.!$B$4:$I$15,2,FALSE))</f>
        <v/>
      </c>
      <c r="I321" s="58" t="str">
        <f>IF(OR($G321=Wirkfaktoren_Minderungsmaßn.!$B$16,$G321=Wirkfaktoren_Minderungsmaßn.!$B$17),"",VLOOKUP($G321,Wirkfaktoren_Minderungsmaßn.!$B$4:$I$15,8,FALSE))</f>
        <v/>
      </c>
      <c r="J321" s="61"/>
      <c r="K321" s="213"/>
    </row>
    <row r="322" spans="1:11" ht="26.25" customHeight="1" thickBot="1" x14ac:dyDescent="0.25">
      <c r="B322" s="51"/>
      <c r="C322" s="42"/>
      <c r="D322" s="42"/>
      <c r="E322" s="42"/>
      <c r="F322" s="52"/>
      <c r="G322" s="66" t="s">
        <v>183</v>
      </c>
      <c r="H322" s="39" t="str">
        <f>IF(OR($G322=Wirkfaktoren_Minderungsmaßn.!$B$16,$G322=Wirkfaktoren_Minderungsmaßn.!$B$17),"",VLOOKUP($G322,Wirkfaktoren_Minderungsmaßn.!$B$4:$I$15,2,FALSE))</f>
        <v/>
      </c>
      <c r="I322" s="59" t="str">
        <f>IF(OR($G322=Wirkfaktoren_Minderungsmaßn.!$B$16,$G322=Wirkfaktoren_Minderungsmaßn.!$B$17),"",VLOOKUP($G322,Wirkfaktoren_Minderungsmaßn.!$B$4:$I$15,8,FALSE))</f>
        <v/>
      </c>
      <c r="J322" s="62"/>
      <c r="K322" s="214"/>
    </row>
    <row r="323" spans="1:11" ht="26.25" customHeight="1" thickBot="1" x14ac:dyDescent="0.25">
      <c r="A323" s="92" t="str">
        <f>IF($C323="-AUSWAHL-","",MAX($A$4:$A322)+1)</f>
        <v/>
      </c>
      <c r="B323" s="43" t="str">
        <f>IF($C323="-AUSWAHL-","","EBo "&amp;$A323)</f>
        <v/>
      </c>
      <c r="C323" s="44" t="s">
        <v>183</v>
      </c>
      <c r="D323" s="45" t="str">
        <f>IF($C323="-AUSWAHL-","",VLOOKUP($C323,Bewertung_Eingriffe!$B$3:$E$70,2,FALSE))</f>
        <v/>
      </c>
      <c r="E323" s="45" t="str">
        <f>IF($C323="-AUSWAHL-","",VLOOKUP($C323,Bewertung_Eingriffe!$B$3:$E$70,3,FALSE))</f>
        <v/>
      </c>
      <c r="F323" s="46" t="str">
        <f>IF($C323="-AUSWAHL-","",VLOOKUP($C323,Bewertung_Eingriffe!$B$3:$E$70,4,FALSE))</f>
        <v/>
      </c>
      <c r="G323" s="63" t="s">
        <v>143</v>
      </c>
      <c r="H323" s="41"/>
      <c r="I323" s="123" t="str">
        <f>IF($C323="-AUSWAHL-","",SUM($I324:$I328))</f>
        <v/>
      </c>
      <c r="J323" s="124" t="str">
        <f>IF($C323="-AUSWAHL-","",(($F323*$I323/100)-$F323)*-1)</f>
        <v/>
      </c>
      <c r="K323" s="212"/>
    </row>
    <row r="324" spans="1:11" ht="26.25" customHeight="1" x14ac:dyDescent="0.2">
      <c r="B324" s="47"/>
      <c r="C324" s="48"/>
      <c r="D324" s="48"/>
      <c r="E324" s="48"/>
      <c r="F324" s="49"/>
      <c r="G324" s="64" t="s">
        <v>183</v>
      </c>
      <c r="H324" s="40" t="str">
        <f>IF(OR($G324=Wirkfaktoren_Minderungsmaßn.!$B$16,$G324=Wirkfaktoren_Minderungsmaßn.!$B$17),"",VLOOKUP($G324,Wirkfaktoren_Minderungsmaßn.!$B$4:$I$15,2,FALSE))</f>
        <v/>
      </c>
      <c r="I324" s="57" t="str">
        <f>IF(OR($G324=Wirkfaktoren_Minderungsmaßn.!$B$16,$G324=Wirkfaktoren_Minderungsmaßn.!$B$17),"",VLOOKUP($G324,Wirkfaktoren_Minderungsmaßn.!$B$4:$I$15,8,FALSE))</f>
        <v/>
      </c>
      <c r="J324" s="60"/>
      <c r="K324" s="213"/>
    </row>
    <row r="325" spans="1:11" ht="26.25" customHeight="1" x14ac:dyDescent="0.2">
      <c r="B325" s="47"/>
      <c r="C325" s="48"/>
      <c r="D325" s="48"/>
      <c r="E325" s="48"/>
      <c r="F325" s="49"/>
      <c r="G325" s="65" t="s">
        <v>183</v>
      </c>
      <c r="H325" s="38" t="str">
        <f>IF(OR($G325=Wirkfaktoren_Minderungsmaßn.!$B$16,$G325=Wirkfaktoren_Minderungsmaßn.!$B$17),"",VLOOKUP($G325,Wirkfaktoren_Minderungsmaßn.!$B$4:$I$15,2,FALSE))</f>
        <v/>
      </c>
      <c r="I325" s="58" t="str">
        <f>IF(OR($G325=Wirkfaktoren_Minderungsmaßn.!$B$16,$G325=Wirkfaktoren_Minderungsmaßn.!$B$17),"",VLOOKUP($G325,Wirkfaktoren_Minderungsmaßn.!$B$4:$I$15,8,FALSE))</f>
        <v/>
      </c>
      <c r="J325" s="61"/>
      <c r="K325" s="213"/>
    </row>
    <row r="326" spans="1:11" ht="26.25" customHeight="1" x14ac:dyDescent="0.2">
      <c r="C326" s="54"/>
      <c r="F326" s="49"/>
      <c r="G326" s="65" t="s">
        <v>183</v>
      </c>
      <c r="H326" s="38" t="str">
        <f>IF(OR($G326=Wirkfaktoren_Minderungsmaßn.!$B$16,$G326=Wirkfaktoren_Minderungsmaßn.!$B$17),"",VLOOKUP($G326,Wirkfaktoren_Minderungsmaßn.!$B$4:$I$15,2,FALSE))</f>
        <v/>
      </c>
      <c r="I326" s="58" t="str">
        <f>IF(OR($G326=Wirkfaktoren_Minderungsmaßn.!$B$16,$G326=Wirkfaktoren_Minderungsmaßn.!$B$17),"",VLOOKUP($G326,Wirkfaktoren_Minderungsmaßn.!$B$4:$I$15,8,FALSE))</f>
        <v/>
      </c>
      <c r="J326" s="61"/>
      <c r="K326" s="213"/>
    </row>
    <row r="327" spans="1:11" ht="26.25" customHeight="1" x14ac:dyDescent="0.2">
      <c r="C327" s="54"/>
      <c r="F327" s="49"/>
      <c r="G327" s="65" t="s">
        <v>183</v>
      </c>
      <c r="H327" s="38" t="str">
        <f>IF(OR($G327=Wirkfaktoren_Minderungsmaßn.!$B$16,$G327=Wirkfaktoren_Minderungsmaßn.!$B$17),"",VLOOKUP($G327,Wirkfaktoren_Minderungsmaßn.!$B$4:$I$15,2,FALSE))</f>
        <v/>
      </c>
      <c r="I327" s="58" t="str">
        <f>IF(OR($G327=Wirkfaktoren_Minderungsmaßn.!$B$16,$G327=Wirkfaktoren_Minderungsmaßn.!$B$17),"",VLOOKUP($G327,Wirkfaktoren_Minderungsmaßn.!$B$4:$I$15,8,FALSE))</f>
        <v/>
      </c>
      <c r="J327" s="61"/>
      <c r="K327" s="213"/>
    </row>
    <row r="328" spans="1:11" ht="26.25" customHeight="1" thickBot="1" x14ac:dyDescent="0.25">
      <c r="B328" s="51"/>
      <c r="C328" s="42"/>
      <c r="D328" s="42"/>
      <c r="E328" s="42"/>
      <c r="F328" s="52"/>
      <c r="G328" s="66" t="s">
        <v>183</v>
      </c>
      <c r="H328" s="39" t="str">
        <f>IF(OR($G328=Wirkfaktoren_Minderungsmaßn.!$B$16,$G328=Wirkfaktoren_Minderungsmaßn.!$B$17),"",VLOOKUP($G328,Wirkfaktoren_Minderungsmaßn.!$B$4:$I$15,2,FALSE))</f>
        <v/>
      </c>
      <c r="I328" s="59" t="str">
        <f>IF(OR($G328=Wirkfaktoren_Minderungsmaßn.!$B$16,$G328=Wirkfaktoren_Minderungsmaßn.!$B$17),"",VLOOKUP($G328,Wirkfaktoren_Minderungsmaßn.!$B$4:$I$15,8,FALSE))</f>
        <v/>
      </c>
      <c r="J328" s="62"/>
      <c r="K328" s="214"/>
    </row>
    <row r="329" spans="1:11" ht="26.25" customHeight="1" thickBot="1" x14ac:dyDescent="0.25">
      <c r="A329" s="92" t="str">
        <f>IF($C329="-AUSWAHL-","",MAX($A$4:$A328)+1)</f>
        <v/>
      </c>
      <c r="B329" s="43" t="str">
        <f>IF($C329="-AUSWAHL-","","EBo "&amp;$A329)</f>
        <v/>
      </c>
      <c r="C329" s="44" t="s">
        <v>183</v>
      </c>
      <c r="D329" s="45" t="str">
        <f>IF($C329="-AUSWAHL-","",VLOOKUP($C329,Bewertung_Eingriffe!$B$3:$E$70,2,FALSE))</f>
        <v/>
      </c>
      <c r="E329" s="45" t="str">
        <f>IF($C329="-AUSWAHL-","",VLOOKUP($C329,Bewertung_Eingriffe!$B$3:$E$70,3,FALSE))</f>
        <v/>
      </c>
      <c r="F329" s="46" t="str">
        <f>IF($C329="-AUSWAHL-","",VLOOKUP($C329,Bewertung_Eingriffe!$B$3:$E$70,4,FALSE))</f>
        <v/>
      </c>
      <c r="G329" s="63" t="s">
        <v>143</v>
      </c>
      <c r="H329" s="41"/>
      <c r="I329" s="123" t="str">
        <f>IF($C329="-AUSWAHL-","",SUM($I330:$I334))</f>
        <v/>
      </c>
      <c r="J329" s="124" t="str">
        <f>IF($C329="-AUSWAHL-","",(($F329*$I329/100)-$F329)*-1)</f>
        <v/>
      </c>
      <c r="K329" s="212"/>
    </row>
    <row r="330" spans="1:11" ht="26.25" customHeight="1" x14ac:dyDescent="0.2">
      <c r="B330" s="47"/>
      <c r="C330" s="48"/>
      <c r="D330" s="48"/>
      <c r="E330" s="48"/>
      <c r="F330" s="49"/>
      <c r="G330" s="64" t="s">
        <v>183</v>
      </c>
      <c r="H330" s="40" t="str">
        <f>IF(OR($G330=Wirkfaktoren_Minderungsmaßn.!$B$16,$G330=Wirkfaktoren_Minderungsmaßn.!$B$17),"",VLOOKUP($G330,Wirkfaktoren_Minderungsmaßn.!$B$4:$I$15,2,FALSE))</f>
        <v/>
      </c>
      <c r="I330" s="57" t="str">
        <f>IF(OR($G330=Wirkfaktoren_Minderungsmaßn.!$B$16,$G330=Wirkfaktoren_Minderungsmaßn.!$B$17),"",VLOOKUP($G330,Wirkfaktoren_Minderungsmaßn.!$B$4:$I$15,8,FALSE))</f>
        <v/>
      </c>
      <c r="J330" s="60"/>
      <c r="K330" s="213"/>
    </row>
    <row r="331" spans="1:11" ht="26.25" customHeight="1" x14ac:dyDescent="0.2">
      <c r="B331" s="47"/>
      <c r="C331" s="48"/>
      <c r="D331" s="48"/>
      <c r="E331" s="48"/>
      <c r="F331" s="49"/>
      <c r="G331" s="65" t="s">
        <v>183</v>
      </c>
      <c r="H331" s="38" t="str">
        <f>IF(OR($G331=Wirkfaktoren_Minderungsmaßn.!$B$16,$G331=Wirkfaktoren_Minderungsmaßn.!$B$17),"",VLOOKUP($G331,Wirkfaktoren_Minderungsmaßn.!$B$4:$I$15,2,FALSE))</f>
        <v/>
      </c>
      <c r="I331" s="58" t="str">
        <f>IF(OR($G331=Wirkfaktoren_Minderungsmaßn.!$B$16,$G331=Wirkfaktoren_Minderungsmaßn.!$B$17),"",VLOOKUP($G331,Wirkfaktoren_Minderungsmaßn.!$B$4:$I$15,8,FALSE))</f>
        <v/>
      </c>
      <c r="J331" s="61"/>
      <c r="K331" s="213"/>
    </row>
    <row r="332" spans="1:11" ht="26.25" customHeight="1" x14ac:dyDescent="0.2">
      <c r="C332" s="54"/>
      <c r="F332" s="49"/>
      <c r="G332" s="65" t="s">
        <v>183</v>
      </c>
      <c r="H332" s="38" t="str">
        <f>IF(OR($G332=Wirkfaktoren_Minderungsmaßn.!$B$16,$G332=Wirkfaktoren_Minderungsmaßn.!$B$17),"",VLOOKUP($G332,Wirkfaktoren_Minderungsmaßn.!$B$4:$I$15,2,FALSE))</f>
        <v/>
      </c>
      <c r="I332" s="58" t="str">
        <f>IF(OR($G332=Wirkfaktoren_Minderungsmaßn.!$B$16,$G332=Wirkfaktoren_Minderungsmaßn.!$B$17),"",VLOOKUP($G332,Wirkfaktoren_Minderungsmaßn.!$B$4:$I$15,8,FALSE))</f>
        <v/>
      </c>
      <c r="J332" s="61"/>
      <c r="K332" s="213"/>
    </row>
    <row r="333" spans="1:11" ht="26.25" customHeight="1" x14ac:dyDescent="0.2">
      <c r="C333" s="54"/>
      <c r="F333" s="49"/>
      <c r="G333" s="65" t="s">
        <v>183</v>
      </c>
      <c r="H333" s="38" t="str">
        <f>IF(OR($G333=Wirkfaktoren_Minderungsmaßn.!$B$16,$G333=Wirkfaktoren_Minderungsmaßn.!$B$17),"",VLOOKUP($G333,Wirkfaktoren_Minderungsmaßn.!$B$4:$I$15,2,FALSE))</f>
        <v/>
      </c>
      <c r="I333" s="58" t="str">
        <f>IF(OR($G333=Wirkfaktoren_Minderungsmaßn.!$B$16,$G333=Wirkfaktoren_Minderungsmaßn.!$B$17),"",VLOOKUP($G333,Wirkfaktoren_Minderungsmaßn.!$B$4:$I$15,8,FALSE))</f>
        <v/>
      </c>
      <c r="J333" s="61"/>
      <c r="K333" s="213"/>
    </row>
    <row r="334" spans="1:11" ht="26.25" customHeight="1" thickBot="1" x14ac:dyDescent="0.25">
      <c r="B334" s="51"/>
      <c r="C334" s="42"/>
      <c r="D334" s="42"/>
      <c r="E334" s="42"/>
      <c r="F334" s="52"/>
      <c r="G334" s="66" t="s">
        <v>183</v>
      </c>
      <c r="H334" s="39" t="str">
        <f>IF(OR($G334=Wirkfaktoren_Minderungsmaßn.!$B$16,$G334=Wirkfaktoren_Minderungsmaßn.!$B$17),"",VLOOKUP($G334,Wirkfaktoren_Minderungsmaßn.!$B$4:$I$15,2,FALSE))</f>
        <v/>
      </c>
      <c r="I334" s="59" t="str">
        <f>IF(OR($G334=Wirkfaktoren_Minderungsmaßn.!$B$16,$G334=Wirkfaktoren_Minderungsmaßn.!$B$17),"",VLOOKUP($G334,Wirkfaktoren_Minderungsmaßn.!$B$4:$I$15,8,FALSE))</f>
        <v/>
      </c>
      <c r="J334" s="62"/>
      <c r="K334" s="214"/>
    </row>
    <row r="335" spans="1:11" ht="26.25" customHeight="1" thickBot="1" x14ac:dyDescent="0.25">
      <c r="A335" s="92" t="str">
        <f>IF($C335="-AUSWAHL-","",MAX($A$4:$A334)+1)</f>
        <v/>
      </c>
      <c r="B335" s="43" t="str">
        <f>IF($C335="-AUSWAHL-","","EBo "&amp;$A335)</f>
        <v/>
      </c>
      <c r="C335" s="44" t="s">
        <v>183</v>
      </c>
      <c r="D335" s="45" t="str">
        <f>IF($C335="-AUSWAHL-","",VLOOKUP($C335,Bewertung_Eingriffe!$B$3:$E$70,2,FALSE))</f>
        <v/>
      </c>
      <c r="E335" s="45" t="str">
        <f>IF($C335="-AUSWAHL-","",VLOOKUP($C335,Bewertung_Eingriffe!$B$3:$E$70,3,FALSE))</f>
        <v/>
      </c>
      <c r="F335" s="46" t="str">
        <f>IF($C335="-AUSWAHL-","",VLOOKUP($C335,Bewertung_Eingriffe!$B$3:$E$70,4,FALSE))</f>
        <v/>
      </c>
      <c r="G335" s="63" t="s">
        <v>143</v>
      </c>
      <c r="H335" s="41"/>
      <c r="I335" s="123" t="str">
        <f>IF($C335="-AUSWAHL-","",SUM($I336:$I340))</f>
        <v/>
      </c>
      <c r="J335" s="124" t="str">
        <f>IF($C335="-AUSWAHL-","",(($F335*$I335/100)-$F335)*-1)</f>
        <v/>
      </c>
      <c r="K335" s="212"/>
    </row>
    <row r="336" spans="1:11" ht="26.25" customHeight="1" x14ac:dyDescent="0.2">
      <c r="B336" s="47"/>
      <c r="C336" s="48"/>
      <c r="D336" s="48"/>
      <c r="E336" s="48"/>
      <c r="F336" s="49"/>
      <c r="G336" s="64" t="s">
        <v>183</v>
      </c>
      <c r="H336" s="40" t="str">
        <f>IF(OR($G336=Wirkfaktoren_Minderungsmaßn.!$B$16,$G336=Wirkfaktoren_Minderungsmaßn.!$B$17),"",VLOOKUP($G336,Wirkfaktoren_Minderungsmaßn.!$B$4:$I$15,2,FALSE))</f>
        <v/>
      </c>
      <c r="I336" s="57" t="str">
        <f>IF(OR($G336=Wirkfaktoren_Minderungsmaßn.!$B$16,$G336=Wirkfaktoren_Minderungsmaßn.!$B$17),"",VLOOKUP($G336,Wirkfaktoren_Minderungsmaßn.!$B$4:$I$15,8,FALSE))</f>
        <v/>
      </c>
      <c r="J336" s="60"/>
      <c r="K336" s="213"/>
    </row>
    <row r="337" spans="1:11" ht="26.25" customHeight="1" x14ac:dyDescent="0.2">
      <c r="B337" s="47"/>
      <c r="C337" s="48"/>
      <c r="D337" s="48"/>
      <c r="E337" s="48"/>
      <c r="F337" s="49"/>
      <c r="G337" s="65" t="s">
        <v>183</v>
      </c>
      <c r="H337" s="38" t="str">
        <f>IF(OR($G337=Wirkfaktoren_Minderungsmaßn.!$B$16,$G337=Wirkfaktoren_Minderungsmaßn.!$B$17),"",VLOOKUP($G337,Wirkfaktoren_Minderungsmaßn.!$B$4:$I$15,2,FALSE))</f>
        <v/>
      </c>
      <c r="I337" s="58" t="str">
        <f>IF(OR($G337=Wirkfaktoren_Minderungsmaßn.!$B$16,$G337=Wirkfaktoren_Minderungsmaßn.!$B$17),"",VLOOKUP($G337,Wirkfaktoren_Minderungsmaßn.!$B$4:$I$15,8,FALSE))</f>
        <v/>
      </c>
      <c r="J337" s="61"/>
      <c r="K337" s="213"/>
    </row>
    <row r="338" spans="1:11" ht="26.25" customHeight="1" x14ac:dyDescent="0.2">
      <c r="C338" s="54"/>
      <c r="F338" s="49"/>
      <c r="G338" s="65" t="s">
        <v>183</v>
      </c>
      <c r="H338" s="38" t="str">
        <f>IF(OR($G338=Wirkfaktoren_Minderungsmaßn.!$B$16,$G338=Wirkfaktoren_Minderungsmaßn.!$B$17),"",VLOOKUP($G338,Wirkfaktoren_Minderungsmaßn.!$B$4:$I$15,2,FALSE))</f>
        <v/>
      </c>
      <c r="I338" s="58" t="str">
        <f>IF(OR($G338=Wirkfaktoren_Minderungsmaßn.!$B$16,$G338=Wirkfaktoren_Minderungsmaßn.!$B$17),"",VLOOKUP($G338,Wirkfaktoren_Minderungsmaßn.!$B$4:$I$15,8,FALSE))</f>
        <v/>
      </c>
      <c r="J338" s="61"/>
      <c r="K338" s="213"/>
    </row>
    <row r="339" spans="1:11" ht="26.25" customHeight="1" x14ac:dyDescent="0.2">
      <c r="C339" s="54"/>
      <c r="F339" s="49"/>
      <c r="G339" s="65" t="s">
        <v>183</v>
      </c>
      <c r="H339" s="38" t="str">
        <f>IF(OR($G339=Wirkfaktoren_Minderungsmaßn.!$B$16,$G339=Wirkfaktoren_Minderungsmaßn.!$B$17),"",VLOOKUP($G339,Wirkfaktoren_Minderungsmaßn.!$B$4:$I$15,2,FALSE))</f>
        <v/>
      </c>
      <c r="I339" s="58" t="str">
        <f>IF(OR($G339=Wirkfaktoren_Minderungsmaßn.!$B$16,$G339=Wirkfaktoren_Minderungsmaßn.!$B$17),"",VLOOKUP($G339,Wirkfaktoren_Minderungsmaßn.!$B$4:$I$15,8,FALSE))</f>
        <v/>
      </c>
      <c r="J339" s="61"/>
      <c r="K339" s="213"/>
    </row>
    <row r="340" spans="1:11" ht="26.25" customHeight="1" thickBot="1" x14ac:dyDescent="0.25">
      <c r="B340" s="51"/>
      <c r="C340" s="42"/>
      <c r="D340" s="42"/>
      <c r="E340" s="42"/>
      <c r="F340" s="52"/>
      <c r="G340" s="66" t="s">
        <v>183</v>
      </c>
      <c r="H340" s="39" t="str">
        <f>IF(OR($G340=Wirkfaktoren_Minderungsmaßn.!$B$16,$G340=Wirkfaktoren_Minderungsmaßn.!$B$17),"",VLOOKUP($G340,Wirkfaktoren_Minderungsmaßn.!$B$4:$I$15,2,FALSE))</f>
        <v/>
      </c>
      <c r="I340" s="59" t="str">
        <f>IF(OR($G340=Wirkfaktoren_Minderungsmaßn.!$B$16,$G340=Wirkfaktoren_Minderungsmaßn.!$B$17),"",VLOOKUP($G340,Wirkfaktoren_Minderungsmaßn.!$B$4:$I$15,8,FALSE))</f>
        <v/>
      </c>
      <c r="J340" s="62"/>
      <c r="K340" s="214"/>
    </row>
    <row r="341" spans="1:11" ht="26.25" customHeight="1" thickBot="1" x14ac:dyDescent="0.25">
      <c r="A341" s="92" t="str">
        <f>IF($C341="-AUSWAHL-","",MAX($A$4:$A340)+1)</f>
        <v/>
      </c>
      <c r="B341" s="43" t="str">
        <f>IF($C341="-AUSWAHL-","","EBo "&amp;$A341)</f>
        <v/>
      </c>
      <c r="C341" s="44" t="s">
        <v>183</v>
      </c>
      <c r="D341" s="45" t="str">
        <f>IF($C341="-AUSWAHL-","",VLOOKUP($C341,Bewertung_Eingriffe!$B$3:$E$70,2,FALSE))</f>
        <v/>
      </c>
      <c r="E341" s="45" t="str">
        <f>IF($C341="-AUSWAHL-","",VLOOKUP($C341,Bewertung_Eingriffe!$B$3:$E$70,3,FALSE))</f>
        <v/>
      </c>
      <c r="F341" s="46" t="str">
        <f>IF($C341="-AUSWAHL-","",VLOOKUP($C341,Bewertung_Eingriffe!$B$3:$E$70,4,FALSE))</f>
        <v/>
      </c>
      <c r="G341" s="63" t="s">
        <v>143</v>
      </c>
      <c r="H341" s="41"/>
      <c r="I341" s="123" t="str">
        <f>IF($C341="-AUSWAHL-","",SUM($I342:$I346))</f>
        <v/>
      </c>
      <c r="J341" s="124" t="str">
        <f>IF($C341="-AUSWAHL-","",(($F341*$I341/100)-$F341)*-1)</f>
        <v/>
      </c>
      <c r="K341" s="212"/>
    </row>
    <row r="342" spans="1:11" ht="26.25" customHeight="1" x14ac:dyDescent="0.2">
      <c r="B342" s="47"/>
      <c r="C342" s="48"/>
      <c r="D342" s="48"/>
      <c r="E342" s="48"/>
      <c r="F342" s="49"/>
      <c r="G342" s="64" t="s">
        <v>183</v>
      </c>
      <c r="H342" s="40" t="str">
        <f>IF(OR($G342=Wirkfaktoren_Minderungsmaßn.!$B$16,$G342=Wirkfaktoren_Minderungsmaßn.!$B$17),"",VLOOKUP($G342,Wirkfaktoren_Minderungsmaßn.!$B$4:$I$15,2,FALSE))</f>
        <v/>
      </c>
      <c r="I342" s="57" t="str">
        <f>IF(OR($G342=Wirkfaktoren_Minderungsmaßn.!$B$16,$G342=Wirkfaktoren_Minderungsmaßn.!$B$17),"",VLOOKUP($G342,Wirkfaktoren_Minderungsmaßn.!$B$4:$I$15,8,FALSE))</f>
        <v/>
      </c>
      <c r="J342" s="60"/>
      <c r="K342" s="213"/>
    </row>
    <row r="343" spans="1:11" ht="26.25" customHeight="1" x14ac:dyDescent="0.2">
      <c r="B343" s="47"/>
      <c r="C343" s="48"/>
      <c r="D343" s="48"/>
      <c r="E343" s="48"/>
      <c r="F343" s="49"/>
      <c r="G343" s="65" t="s">
        <v>183</v>
      </c>
      <c r="H343" s="38" t="str">
        <f>IF(OR($G343=Wirkfaktoren_Minderungsmaßn.!$B$16,$G343=Wirkfaktoren_Minderungsmaßn.!$B$17),"",VLOOKUP($G343,Wirkfaktoren_Minderungsmaßn.!$B$4:$I$15,2,FALSE))</f>
        <v/>
      </c>
      <c r="I343" s="58" t="str">
        <f>IF(OR($G343=Wirkfaktoren_Minderungsmaßn.!$B$16,$G343=Wirkfaktoren_Minderungsmaßn.!$B$17),"",VLOOKUP($G343,Wirkfaktoren_Minderungsmaßn.!$B$4:$I$15,8,FALSE))</f>
        <v/>
      </c>
      <c r="J343" s="61"/>
      <c r="K343" s="213"/>
    </row>
    <row r="344" spans="1:11" ht="26.25" customHeight="1" x14ac:dyDescent="0.2">
      <c r="C344" s="54"/>
      <c r="F344" s="49"/>
      <c r="G344" s="65" t="s">
        <v>183</v>
      </c>
      <c r="H344" s="38" t="str">
        <f>IF(OR($G344=Wirkfaktoren_Minderungsmaßn.!$B$16,$G344=Wirkfaktoren_Minderungsmaßn.!$B$17),"",VLOOKUP($G344,Wirkfaktoren_Minderungsmaßn.!$B$4:$I$15,2,FALSE))</f>
        <v/>
      </c>
      <c r="I344" s="58" t="str">
        <f>IF(OR($G344=Wirkfaktoren_Minderungsmaßn.!$B$16,$G344=Wirkfaktoren_Minderungsmaßn.!$B$17),"",VLOOKUP($G344,Wirkfaktoren_Minderungsmaßn.!$B$4:$I$15,8,FALSE))</f>
        <v/>
      </c>
      <c r="J344" s="61"/>
      <c r="K344" s="213"/>
    </row>
    <row r="345" spans="1:11" ht="26.25" customHeight="1" x14ac:dyDescent="0.2">
      <c r="C345" s="54"/>
      <c r="F345" s="49"/>
      <c r="G345" s="65" t="s">
        <v>183</v>
      </c>
      <c r="H345" s="38" t="str">
        <f>IF(OR($G345=Wirkfaktoren_Minderungsmaßn.!$B$16,$G345=Wirkfaktoren_Minderungsmaßn.!$B$17),"",VLOOKUP($G345,Wirkfaktoren_Minderungsmaßn.!$B$4:$I$15,2,FALSE))</f>
        <v/>
      </c>
      <c r="I345" s="58" t="str">
        <f>IF(OR($G345=Wirkfaktoren_Minderungsmaßn.!$B$16,$G345=Wirkfaktoren_Minderungsmaßn.!$B$17),"",VLOOKUP($G345,Wirkfaktoren_Minderungsmaßn.!$B$4:$I$15,8,FALSE))</f>
        <v/>
      </c>
      <c r="J345" s="61"/>
      <c r="K345" s="213"/>
    </row>
    <row r="346" spans="1:11" ht="26.25" customHeight="1" thickBot="1" x14ac:dyDescent="0.25">
      <c r="B346" s="51"/>
      <c r="C346" s="42"/>
      <c r="D346" s="42"/>
      <c r="E346" s="42"/>
      <c r="F346" s="52"/>
      <c r="G346" s="66" t="s">
        <v>183</v>
      </c>
      <c r="H346" s="39" t="str">
        <f>IF(OR($G346=Wirkfaktoren_Minderungsmaßn.!$B$16,$G346=Wirkfaktoren_Minderungsmaßn.!$B$17),"",VLOOKUP($G346,Wirkfaktoren_Minderungsmaßn.!$B$4:$I$15,2,FALSE))</f>
        <v/>
      </c>
      <c r="I346" s="59" t="str">
        <f>IF(OR($G346=Wirkfaktoren_Minderungsmaßn.!$B$16,$G346=Wirkfaktoren_Minderungsmaßn.!$B$17),"",VLOOKUP($G346,Wirkfaktoren_Minderungsmaßn.!$B$4:$I$15,8,FALSE))</f>
        <v/>
      </c>
      <c r="J346" s="62"/>
      <c r="K346" s="214"/>
    </row>
    <row r="347" spans="1:11" ht="26.25" customHeight="1" thickBot="1" x14ac:dyDescent="0.25">
      <c r="A347" s="92" t="str">
        <f>IF($C347="-AUSWAHL-","",MAX($A$4:$A346)+1)</f>
        <v/>
      </c>
      <c r="B347" s="43" t="str">
        <f>IF($C347="-AUSWAHL-","","EBo "&amp;$A347)</f>
        <v/>
      </c>
      <c r="C347" s="44" t="s">
        <v>183</v>
      </c>
      <c r="D347" s="45" t="str">
        <f>IF($C347="-AUSWAHL-","",VLOOKUP($C347,Bewertung_Eingriffe!$B$3:$E$70,2,FALSE))</f>
        <v/>
      </c>
      <c r="E347" s="45" t="str">
        <f>IF($C347="-AUSWAHL-","",VLOOKUP($C347,Bewertung_Eingriffe!$B$3:$E$70,3,FALSE))</f>
        <v/>
      </c>
      <c r="F347" s="46" t="str">
        <f>IF($C347="-AUSWAHL-","",VLOOKUP($C347,Bewertung_Eingriffe!$B$3:$E$70,4,FALSE))</f>
        <v/>
      </c>
      <c r="G347" s="63" t="s">
        <v>143</v>
      </c>
      <c r="H347" s="41"/>
      <c r="I347" s="123" t="str">
        <f>IF($C347="-AUSWAHL-","",SUM($I348:$I352))</f>
        <v/>
      </c>
      <c r="J347" s="124" t="str">
        <f>IF($C347="-AUSWAHL-","",(($F347*$I347/100)-$F347)*-1)</f>
        <v/>
      </c>
      <c r="K347" s="212"/>
    </row>
    <row r="348" spans="1:11" ht="26.25" customHeight="1" x14ac:dyDescent="0.2">
      <c r="B348" s="47"/>
      <c r="C348" s="48"/>
      <c r="D348" s="48"/>
      <c r="E348" s="48"/>
      <c r="F348" s="49"/>
      <c r="G348" s="64" t="s">
        <v>183</v>
      </c>
      <c r="H348" s="40" t="str">
        <f>IF(OR($G348=Wirkfaktoren_Minderungsmaßn.!$B$16,$G348=Wirkfaktoren_Minderungsmaßn.!$B$17),"",VLOOKUP($G348,Wirkfaktoren_Minderungsmaßn.!$B$4:$I$15,2,FALSE))</f>
        <v/>
      </c>
      <c r="I348" s="57" t="str">
        <f>IF(OR($G348=Wirkfaktoren_Minderungsmaßn.!$B$16,$G348=Wirkfaktoren_Minderungsmaßn.!$B$17),"",VLOOKUP($G348,Wirkfaktoren_Minderungsmaßn.!$B$4:$I$15,8,FALSE))</f>
        <v/>
      </c>
      <c r="J348" s="60"/>
      <c r="K348" s="213"/>
    </row>
    <row r="349" spans="1:11" ht="26.25" customHeight="1" x14ac:dyDescent="0.2">
      <c r="B349" s="47"/>
      <c r="C349" s="48"/>
      <c r="D349" s="48"/>
      <c r="E349" s="48"/>
      <c r="F349" s="49"/>
      <c r="G349" s="65" t="s">
        <v>183</v>
      </c>
      <c r="H349" s="38" t="str">
        <f>IF(OR($G349=Wirkfaktoren_Minderungsmaßn.!$B$16,$G349=Wirkfaktoren_Minderungsmaßn.!$B$17),"",VLOOKUP($G349,Wirkfaktoren_Minderungsmaßn.!$B$4:$I$15,2,FALSE))</f>
        <v/>
      </c>
      <c r="I349" s="58" t="str">
        <f>IF(OR($G349=Wirkfaktoren_Minderungsmaßn.!$B$16,$G349=Wirkfaktoren_Minderungsmaßn.!$B$17),"",VLOOKUP($G349,Wirkfaktoren_Minderungsmaßn.!$B$4:$I$15,8,FALSE))</f>
        <v/>
      </c>
      <c r="J349" s="61"/>
      <c r="K349" s="213"/>
    </row>
    <row r="350" spans="1:11" ht="26.25" customHeight="1" x14ac:dyDescent="0.2">
      <c r="C350" s="54"/>
      <c r="F350" s="49"/>
      <c r="G350" s="65" t="s">
        <v>183</v>
      </c>
      <c r="H350" s="38" t="str">
        <f>IF(OR($G350=Wirkfaktoren_Minderungsmaßn.!$B$16,$G350=Wirkfaktoren_Minderungsmaßn.!$B$17),"",VLOOKUP($G350,Wirkfaktoren_Minderungsmaßn.!$B$4:$I$15,2,FALSE))</f>
        <v/>
      </c>
      <c r="I350" s="58" t="str">
        <f>IF(OR($G350=Wirkfaktoren_Minderungsmaßn.!$B$16,$G350=Wirkfaktoren_Minderungsmaßn.!$B$17),"",VLOOKUP($G350,Wirkfaktoren_Minderungsmaßn.!$B$4:$I$15,8,FALSE))</f>
        <v/>
      </c>
      <c r="J350" s="61"/>
      <c r="K350" s="213"/>
    </row>
    <row r="351" spans="1:11" ht="26.25" customHeight="1" x14ac:dyDescent="0.2">
      <c r="C351" s="54"/>
      <c r="F351" s="49"/>
      <c r="G351" s="65" t="s">
        <v>183</v>
      </c>
      <c r="H351" s="38" t="str">
        <f>IF(OR($G351=Wirkfaktoren_Minderungsmaßn.!$B$16,$G351=Wirkfaktoren_Minderungsmaßn.!$B$17),"",VLOOKUP($G351,Wirkfaktoren_Minderungsmaßn.!$B$4:$I$15,2,FALSE))</f>
        <v/>
      </c>
      <c r="I351" s="58" t="str">
        <f>IF(OR($G351=Wirkfaktoren_Minderungsmaßn.!$B$16,$G351=Wirkfaktoren_Minderungsmaßn.!$B$17),"",VLOOKUP($G351,Wirkfaktoren_Minderungsmaßn.!$B$4:$I$15,8,FALSE))</f>
        <v/>
      </c>
      <c r="J351" s="61"/>
      <c r="K351" s="213"/>
    </row>
    <row r="352" spans="1:11" ht="26.25" customHeight="1" thickBot="1" x14ac:dyDescent="0.25">
      <c r="B352" s="51"/>
      <c r="C352" s="42"/>
      <c r="D352" s="42"/>
      <c r="E352" s="42"/>
      <c r="F352" s="52"/>
      <c r="G352" s="66" t="s">
        <v>183</v>
      </c>
      <c r="H352" s="39" t="str">
        <f>IF(OR($G352=Wirkfaktoren_Minderungsmaßn.!$B$16,$G352=Wirkfaktoren_Minderungsmaßn.!$B$17),"",VLOOKUP($G352,Wirkfaktoren_Minderungsmaßn.!$B$4:$I$15,2,FALSE))</f>
        <v/>
      </c>
      <c r="I352" s="59" t="str">
        <f>IF(OR($G352=Wirkfaktoren_Minderungsmaßn.!$B$16,$G352=Wirkfaktoren_Minderungsmaßn.!$B$17),"",VLOOKUP($G352,Wirkfaktoren_Minderungsmaßn.!$B$4:$I$15,8,FALSE))</f>
        <v/>
      </c>
      <c r="J352" s="62"/>
      <c r="K352" s="214"/>
    </row>
    <row r="353" spans="1:11" ht="26.25" customHeight="1" thickBot="1" x14ac:dyDescent="0.25">
      <c r="A353" s="92" t="str">
        <f>IF($C353="-AUSWAHL-","",MAX($A$4:$A352)+1)</f>
        <v/>
      </c>
      <c r="B353" s="43" t="str">
        <f>IF($C353="-AUSWAHL-","","EBo "&amp;$A353)</f>
        <v/>
      </c>
      <c r="C353" s="44" t="s">
        <v>183</v>
      </c>
      <c r="D353" s="45" t="str">
        <f>IF($C353="-AUSWAHL-","",VLOOKUP($C353,Bewertung_Eingriffe!$B$3:$E$70,2,FALSE))</f>
        <v/>
      </c>
      <c r="E353" s="45" t="str">
        <f>IF($C353="-AUSWAHL-","",VLOOKUP($C353,Bewertung_Eingriffe!$B$3:$E$70,3,FALSE))</f>
        <v/>
      </c>
      <c r="F353" s="46" t="str">
        <f>IF($C353="-AUSWAHL-","",VLOOKUP($C353,Bewertung_Eingriffe!$B$3:$E$70,4,FALSE))</f>
        <v/>
      </c>
      <c r="G353" s="63" t="s">
        <v>143</v>
      </c>
      <c r="H353" s="41"/>
      <c r="I353" s="123" t="str">
        <f>IF($C353="-AUSWAHL-","",SUM($I354:$I358))</f>
        <v/>
      </c>
      <c r="J353" s="124" t="str">
        <f>IF($C353="-AUSWAHL-","",(($F353*$I353/100)-$F353)*-1)</f>
        <v/>
      </c>
      <c r="K353" s="212"/>
    </row>
    <row r="354" spans="1:11" ht="26.25" customHeight="1" x14ac:dyDescent="0.2">
      <c r="B354" s="47"/>
      <c r="C354" s="48"/>
      <c r="D354" s="48"/>
      <c r="E354" s="48"/>
      <c r="F354" s="49"/>
      <c r="G354" s="64" t="s">
        <v>183</v>
      </c>
      <c r="H354" s="40" t="str">
        <f>IF(OR($G354=Wirkfaktoren_Minderungsmaßn.!$B$16,$G354=Wirkfaktoren_Minderungsmaßn.!$B$17),"",VLOOKUP($G354,Wirkfaktoren_Minderungsmaßn.!$B$4:$I$15,2,FALSE))</f>
        <v/>
      </c>
      <c r="I354" s="57" t="str">
        <f>IF(OR($G354=Wirkfaktoren_Minderungsmaßn.!$B$16,$G354=Wirkfaktoren_Minderungsmaßn.!$B$17),"",VLOOKUP($G354,Wirkfaktoren_Minderungsmaßn.!$B$4:$I$15,8,FALSE))</f>
        <v/>
      </c>
      <c r="J354" s="60"/>
      <c r="K354" s="213"/>
    </row>
    <row r="355" spans="1:11" ht="26.25" customHeight="1" x14ac:dyDescent="0.2">
      <c r="B355" s="47"/>
      <c r="C355" s="48"/>
      <c r="D355" s="48"/>
      <c r="E355" s="48"/>
      <c r="F355" s="49"/>
      <c r="G355" s="65" t="s">
        <v>183</v>
      </c>
      <c r="H355" s="38" t="str">
        <f>IF(OR($G355=Wirkfaktoren_Minderungsmaßn.!$B$16,$G355=Wirkfaktoren_Minderungsmaßn.!$B$17),"",VLOOKUP($G355,Wirkfaktoren_Minderungsmaßn.!$B$4:$I$15,2,FALSE))</f>
        <v/>
      </c>
      <c r="I355" s="58" t="str">
        <f>IF(OR($G355=Wirkfaktoren_Minderungsmaßn.!$B$16,$G355=Wirkfaktoren_Minderungsmaßn.!$B$17),"",VLOOKUP($G355,Wirkfaktoren_Minderungsmaßn.!$B$4:$I$15,8,FALSE))</f>
        <v/>
      </c>
      <c r="J355" s="61"/>
      <c r="K355" s="213"/>
    </row>
    <row r="356" spans="1:11" ht="26.25" customHeight="1" x14ac:dyDescent="0.2">
      <c r="C356" s="54"/>
      <c r="F356" s="49"/>
      <c r="G356" s="65" t="s">
        <v>183</v>
      </c>
      <c r="H356" s="38" t="str">
        <f>IF(OR($G356=Wirkfaktoren_Minderungsmaßn.!$B$16,$G356=Wirkfaktoren_Minderungsmaßn.!$B$17),"",VLOOKUP($G356,Wirkfaktoren_Minderungsmaßn.!$B$4:$I$15,2,FALSE))</f>
        <v/>
      </c>
      <c r="I356" s="58" t="str">
        <f>IF(OR($G356=Wirkfaktoren_Minderungsmaßn.!$B$16,$G356=Wirkfaktoren_Minderungsmaßn.!$B$17),"",VLOOKUP($G356,Wirkfaktoren_Minderungsmaßn.!$B$4:$I$15,8,FALSE))</f>
        <v/>
      </c>
      <c r="J356" s="61"/>
      <c r="K356" s="213"/>
    </row>
    <row r="357" spans="1:11" ht="26.25" customHeight="1" x14ac:dyDescent="0.2">
      <c r="C357" s="54"/>
      <c r="F357" s="49"/>
      <c r="G357" s="65" t="s">
        <v>183</v>
      </c>
      <c r="H357" s="38" t="str">
        <f>IF(OR($G357=Wirkfaktoren_Minderungsmaßn.!$B$16,$G357=Wirkfaktoren_Minderungsmaßn.!$B$17),"",VLOOKUP($G357,Wirkfaktoren_Minderungsmaßn.!$B$4:$I$15,2,FALSE))</f>
        <v/>
      </c>
      <c r="I357" s="58" t="str">
        <f>IF(OR($G357=Wirkfaktoren_Minderungsmaßn.!$B$16,$G357=Wirkfaktoren_Minderungsmaßn.!$B$17),"",VLOOKUP($G357,Wirkfaktoren_Minderungsmaßn.!$B$4:$I$15,8,FALSE))</f>
        <v/>
      </c>
      <c r="J357" s="61"/>
      <c r="K357" s="213"/>
    </row>
    <row r="358" spans="1:11" ht="26.25" customHeight="1" thickBot="1" x14ac:dyDescent="0.25">
      <c r="B358" s="51"/>
      <c r="C358" s="42"/>
      <c r="D358" s="42"/>
      <c r="E358" s="42"/>
      <c r="F358" s="52"/>
      <c r="G358" s="66" t="s">
        <v>183</v>
      </c>
      <c r="H358" s="39" t="str">
        <f>IF(OR($G358=Wirkfaktoren_Minderungsmaßn.!$B$16,$G358=Wirkfaktoren_Minderungsmaßn.!$B$17),"",VLOOKUP($G358,Wirkfaktoren_Minderungsmaßn.!$B$4:$I$15,2,FALSE))</f>
        <v/>
      </c>
      <c r="I358" s="59" t="str">
        <f>IF(OR($G358=Wirkfaktoren_Minderungsmaßn.!$B$16,$G358=Wirkfaktoren_Minderungsmaßn.!$B$17),"",VLOOKUP($G358,Wirkfaktoren_Minderungsmaßn.!$B$4:$I$15,8,FALSE))</f>
        <v/>
      </c>
      <c r="J358" s="62"/>
      <c r="K358" s="214"/>
    </row>
    <row r="359" spans="1:11" ht="26.25" customHeight="1" thickBot="1" x14ac:dyDescent="0.25">
      <c r="A359" s="92" t="str">
        <f>IF($C359="-AUSWAHL-","",MAX($A$4:$A358)+1)</f>
        <v/>
      </c>
      <c r="B359" s="43" t="str">
        <f>IF($C359="-AUSWAHL-","","EBo "&amp;$A359)</f>
        <v/>
      </c>
      <c r="C359" s="44" t="s">
        <v>183</v>
      </c>
      <c r="D359" s="45" t="str">
        <f>IF($C359="-AUSWAHL-","",VLOOKUP($C359,Bewertung_Eingriffe!$B$3:$E$70,2,FALSE))</f>
        <v/>
      </c>
      <c r="E359" s="45" t="str">
        <f>IF($C359="-AUSWAHL-","",VLOOKUP($C359,Bewertung_Eingriffe!$B$3:$E$70,3,FALSE))</f>
        <v/>
      </c>
      <c r="F359" s="46" t="str">
        <f>IF($C359="-AUSWAHL-","",VLOOKUP($C359,Bewertung_Eingriffe!$B$3:$E$70,4,FALSE))</f>
        <v/>
      </c>
      <c r="G359" s="63" t="s">
        <v>143</v>
      </c>
      <c r="H359" s="41"/>
      <c r="I359" s="123" t="str">
        <f>IF($C359="-AUSWAHL-","",SUM($I360:$I364))</f>
        <v/>
      </c>
      <c r="J359" s="124" t="str">
        <f>IF($C359="-AUSWAHL-","",(($F359*$I359/100)-$F359)*-1)</f>
        <v/>
      </c>
      <c r="K359" s="212"/>
    </row>
    <row r="360" spans="1:11" ht="26.25" customHeight="1" x14ac:dyDescent="0.2">
      <c r="B360" s="47"/>
      <c r="C360" s="48"/>
      <c r="D360" s="48"/>
      <c r="E360" s="48"/>
      <c r="F360" s="49"/>
      <c r="G360" s="64" t="s">
        <v>183</v>
      </c>
      <c r="H360" s="40" t="str">
        <f>IF(OR($G360=Wirkfaktoren_Minderungsmaßn.!$B$16,$G360=Wirkfaktoren_Minderungsmaßn.!$B$17),"",VLOOKUP($G360,Wirkfaktoren_Minderungsmaßn.!$B$4:$I$15,2,FALSE))</f>
        <v/>
      </c>
      <c r="I360" s="57" t="str">
        <f>IF(OR($G360=Wirkfaktoren_Minderungsmaßn.!$B$16,$G360=Wirkfaktoren_Minderungsmaßn.!$B$17),"",VLOOKUP($G360,Wirkfaktoren_Minderungsmaßn.!$B$4:$I$15,8,FALSE))</f>
        <v/>
      </c>
      <c r="J360" s="60"/>
      <c r="K360" s="213"/>
    </row>
    <row r="361" spans="1:11" ht="26.25" customHeight="1" x14ac:dyDescent="0.2">
      <c r="B361" s="47"/>
      <c r="C361" s="48"/>
      <c r="D361" s="48"/>
      <c r="E361" s="48"/>
      <c r="F361" s="49"/>
      <c r="G361" s="65" t="s">
        <v>183</v>
      </c>
      <c r="H361" s="38" t="str">
        <f>IF(OR($G361=Wirkfaktoren_Minderungsmaßn.!$B$16,$G361=Wirkfaktoren_Minderungsmaßn.!$B$17),"",VLOOKUP($G361,Wirkfaktoren_Minderungsmaßn.!$B$4:$I$15,2,FALSE))</f>
        <v/>
      </c>
      <c r="I361" s="58" t="str">
        <f>IF(OR($G361=Wirkfaktoren_Minderungsmaßn.!$B$16,$G361=Wirkfaktoren_Minderungsmaßn.!$B$17),"",VLOOKUP($G361,Wirkfaktoren_Minderungsmaßn.!$B$4:$I$15,8,FALSE))</f>
        <v/>
      </c>
      <c r="J361" s="61"/>
      <c r="K361" s="213"/>
    </row>
    <row r="362" spans="1:11" ht="26.25" customHeight="1" x14ac:dyDescent="0.2">
      <c r="C362" s="54"/>
      <c r="F362" s="49"/>
      <c r="G362" s="65" t="s">
        <v>183</v>
      </c>
      <c r="H362" s="38" t="str">
        <f>IF(OR($G362=Wirkfaktoren_Minderungsmaßn.!$B$16,$G362=Wirkfaktoren_Minderungsmaßn.!$B$17),"",VLOOKUP($G362,Wirkfaktoren_Minderungsmaßn.!$B$4:$I$15,2,FALSE))</f>
        <v/>
      </c>
      <c r="I362" s="58" t="str">
        <f>IF(OR($G362=Wirkfaktoren_Minderungsmaßn.!$B$16,$G362=Wirkfaktoren_Minderungsmaßn.!$B$17),"",VLOOKUP($G362,Wirkfaktoren_Minderungsmaßn.!$B$4:$I$15,8,FALSE))</f>
        <v/>
      </c>
      <c r="J362" s="61"/>
      <c r="K362" s="213"/>
    </row>
    <row r="363" spans="1:11" ht="26.25" customHeight="1" x14ac:dyDescent="0.2">
      <c r="C363" s="54"/>
      <c r="F363" s="49"/>
      <c r="G363" s="65" t="s">
        <v>183</v>
      </c>
      <c r="H363" s="38" t="str">
        <f>IF(OR($G363=Wirkfaktoren_Minderungsmaßn.!$B$16,$G363=Wirkfaktoren_Minderungsmaßn.!$B$17),"",VLOOKUP($G363,Wirkfaktoren_Minderungsmaßn.!$B$4:$I$15,2,FALSE))</f>
        <v/>
      </c>
      <c r="I363" s="58" t="str">
        <f>IF(OR($G363=Wirkfaktoren_Minderungsmaßn.!$B$16,$G363=Wirkfaktoren_Minderungsmaßn.!$B$17),"",VLOOKUP($G363,Wirkfaktoren_Minderungsmaßn.!$B$4:$I$15,8,FALSE))</f>
        <v/>
      </c>
      <c r="J363" s="61"/>
      <c r="K363" s="213"/>
    </row>
    <row r="364" spans="1:11" ht="26.25" customHeight="1" thickBot="1" x14ac:dyDescent="0.25">
      <c r="B364" s="51"/>
      <c r="C364" s="42"/>
      <c r="D364" s="42"/>
      <c r="E364" s="42"/>
      <c r="F364" s="52"/>
      <c r="G364" s="66" t="s">
        <v>183</v>
      </c>
      <c r="H364" s="39" t="str">
        <f>IF(OR($G364=Wirkfaktoren_Minderungsmaßn.!$B$16,$G364=Wirkfaktoren_Minderungsmaßn.!$B$17),"",VLOOKUP($G364,Wirkfaktoren_Minderungsmaßn.!$B$4:$I$15,2,FALSE))</f>
        <v/>
      </c>
      <c r="I364" s="59" t="str">
        <f>IF(OR($G364=Wirkfaktoren_Minderungsmaßn.!$B$16,$G364=Wirkfaktoren_Minderungsmaßn.!$B$17),"",VLOOKUP($G364,Wirkfaktoren_Minderungsmaßn.!$B$4:$I$15,8,FALSE))</f>
        <v/>
      </c>
      <c r="J364" s="62"/>
      <c r="K364" s="214"/>
    </row>
    <row r="365" spans="1:11" ht="26.25" customHeight="1" x14ac:dyDescent="0.2">
      <c r="B365" s="145"/>
      <c r="C365" s="145"/>
      <c r="D365" s="145"/>
      <c r="E365" s="145"/>
      <c r="F365" s="146"/>
      <c r="G365" s="147"/>
      <c r="H365" s="71"/>
      <c r="I365" s="146"/>
      <c r="J365" s="146"/>
      <c r="K365" s="148"/>
    </row>
    <row r="366" spans="1:11" ht="26.25" customHeight="1" x14ac:dyDescent="0.2">
      <c r="B366" s="54"/>
      <c r="C366" s="54"/>
      <c r="D366" s="54"/>
      <c r="E366" s="54"/>
      <c r="F366" s="120"/>
      <c r="H366" s="28"/>
      <c r="I366" s="120"/>
      <c r="J366" s="120"/>
      <c r="K366" s="149"/>
    </row>
    <row r="367" spans="1:11" ht="26.25" customHeight="1" x14ac:dyDescent="0.2">
      <c r="B367" s="54"/>
      <c r="C367" s="54"/>
      <c r="D367" s="54"/>
      <c r="E367" s="54"/>
      <c r="F367" s="120"/>
      <c r="H367" s="28"/>
      <c r="I367" s="120"/>
      <c r="J367" s="120"/>
      <c r="K367" s="149"/>
    </row>
    <row r="368" spans="1:11" ht="26.25" customHeight="1" x14ac:dyDescent="0.2">
      <c r="B368" s="54"/>
      <c r="C368" s="54"/>
      <c r="D368" s="54"/>
      <c r="E368" s="54"/>
      <c r="F368" s="120"/>
      <c r="H368" s="28"/>
      <c r="I368" s="120"/>
      <c r="J368" s="120"/>
      <c r="K368" s="149"/>
    </row>
    <row r="369" spans="1:12" ht="26.25" customHeight="1" x14ac:dyDescent="0.2">
      <c r="B369" s="54"/>
      <c r="C369" s="54"/>
      <c r="D369" s="54"/>
      <c r="E369" s="54"/>
      <c r="F369" s="120"/>
      <c r="H369" s="28"/>
      <c r="I369" s="120"/>
      <c r="J369" s="120"/>
      <c r="K369" s="149"/>
    </row>
    <row r="370" spans="1:12" ht="26.25" customHeight="1" x14ac:dyDescent="0.2">
      <c r="B370" s="54"/>
      <c r="C370" s="54"/>
      <c r="D370" s="54"/>
      <c r="E370" s="54"/>
      <c r="F370" s="120"/>
      <c r="H370" s="28"/>
      <c r="I370" s="120"/>
      <c r="J370" s="120"/>
      <c r="K370" s="149"/>
    </row>
    <row r="371" spans="1:12" ht="26.25" customHeight="1" x14ac:dyDescent="0.2">
      <c r="B371" s="54"/>
      <c r="C371" s="54"/>
      <c r="D371" s="54"/>
      <c r="E371" s="54"/>
      <c r="F371" s="120"/>
      <c r="H371" s="28"/>
      <c r="I371" s="120"/>
      <c r="J371" s="120"/>
      <c r="K371" s="149"/>
    </row>
    <row r="372" spans="1:12" ht="26.25" customHeight="1" x14ac:dyDescent="0.2">
      <c r="B372" s="54"/>
      <c r="C372" s="54"/>
      <c r="D372" s="54"/>
      <c r="E372" s="54"/>
      <c r="F372" s="120"/>
      <c r="H372" s="28"/>
      <c r="I372" s="120"/>
      <c r="J372" s="120"/>
      <c r="K372" s="149"/>
    </row>
    <row r="373" spans="1:12" ht="26.25" customHeight="1" x14ac:dyDescent="0.2">
      <c r="A373" s="150"/>
      <c r="B373" s="54"/>
      <c r="C373" s="54"/>
      <c r="D373" s="54"/>
      <c r="E373" s="54"/>
      <c r="F373" s="120"/>
      <c r="H373" s="28"/>
      <c r="I373" s="120"/>
      <c r="J373" s="120"/>
      <c r="K373" s="149"/>
      <c r="L373" s="29"/>
    </row>
    <row r="374" spans="1:12" ht="26.25" customHeight="1" x14ac:dyDescent="0.2">
      <c r="A374" s="150"/>
      <c r="B374" s="54"/>
      <c r="C374" s="54"/>
      <c r="D374" s="54"/>
      <c r="E374" s="54"/>
      <c r="F374" s="120"/>
      <c r="H374" s="28"/>
      <c r="I374" s="120"/>
      <c r="J374" s="120"/>
      <c r="K374" s="149"/>
      <c r="L374" s="29"/>
    </row>
    <row r="375" spans="1:12" ht="26.25" customHeight="1" x14ac:dyDescent="0.2">
      <c r="A375" s="150"/>
      <c r="B375" s="54"/>
      <c r="C375" s="54"/>
      <c r="D375" s="54"/>
      <c r="E375" s="54"/>
      <c r="F375" s="120"/>
      <c r="H375" s="28"/>
      <c r="I375" s="120"/>
      <c r="J375" s="120"/>
      <c r="K375" s="149"/>
      <c r="L375" s="29"/>
    </row>
    <row r="376" spans="1:12" ht="26.25" customHeight="1" x14ac:dyDescent="0.2">
      <c r="A376" s="150"/>
      <c r="B376" s="54"/>
      <c r="C376" s="54"/>
      <c r="D376" s="54"/>
      <c r="E376" s="54"/>
      <c r="F376" s="120"/>
      <c r="H376" s="28"/>
      <c r="I376" s="120"/>
      <c r="J376" s="120"/>
      <c r="K376" s="149"/>
      <c r="L376" s="29"/>
    </row>
    <row r="377" spans="1:12" ht="26.25" customHeight="1" x14ac:dyDescent="0.2">
      <c r="A377" s="150"/>
      <c r="B377" s="54"/>
      <c r="C377" s="54"/>
      <c r="D377" s="54"/>
      <c r="E377" s="54"/>
      <c r="F377" s="120"/>
      <c r="H377" s="28"/>
      <c r="I377" s="120"/>
      <c r="J377" s="120"/>
      <c r="K377" s="149"/>
      <c r="L377" s="29"/>
    </row>
    <row r="378" spans="1:12" ht="26.25" customHeight="1" x14ac:dyDescent="0.2">
      <c r="A378" s="150"/>
      <c r="B378" s="54"/>
      <c r="C378" s="54"/>
      <c r="D378" s="54"/>
      <c r="E378" s="54"/>
      <c r="F378" s="120"/>
      <c r="H378" s="28"/>
      <c r="I378" s="120"/>
      <c r="J378" s="120"/>
      <c r="K378" s="149"/>
      <c r="L378" s="29"/>
    </row>
    <row r="379" spans="1:12" ht="26.25" customHeight="1" x14ac:dyDescent="0.2">
      <c r="A379" s="150"/>
      <c r="B379" s="54"/>
      <c r="C379" s="54"/>
      <c r="D379" s="54"/>
      <c r="E379" s="54"/>
      <c r="F379" s="120"/>
      <c r="H379" s="28"/>
      <c r="I379" s="120"/>
      <c r="J379" s="120"/>
      <c r="K379" s="149"/>
      <c r="L379" s="29"/>
    </row>
    <row r="380" spans="1:12" ht="26.25" customHeight="1" x14ac:dyDescent="0.2">
      <c r="A380" s="150"/>
      <c r="B380" s="54"/>
      <c r="C380" s="54"/>
      <c r="D380" s="54"/>
      <c r="E380" s="54"/>
      <c r="F380" s="120"/>
      <c r="H380" s="28"/>
      <c r="I380" s="120"/>
      <c r="J380" s="120"/>
      <c r="K380" s="149"/>
      <c r="L380" s="29"/>
    </row>
    <row r="381" spans="1:12" ht="26.25" customHeight="1" x14ac:dyDescent="0.2">
      <c r="A381" s="150"/>
      <c r="B381" s="54"/>
      <c r="C381" s="54"/>
      <c r="D381" s="54"/>
      <c r="E381" s="54"/>
      <c r="F381" s="120"/>
      <c r="H381" s="28"/>
      <c r="I381" s="120"/>
      <c r="J381" s="120"/>
      <c r="K381" s="149"/>
      <c r="L381" s="29"/>
    </row>
    <row r="382" spans="1:12" ht="26.25" customHeight="1" x14ac:dyDescent="0.2">
      <c r="A382" s="150"/>
      <c r="B382" s="54"/>
      <c r="C382" s="54"/>
      <c r="D382" s="54"/>
      <c r="E382" s="54"/>
      <c r="F382" s="120"/>
      <c r="H382" s="28"/>
      <c r="I382" s="120"/>
      <c r="J382" s="120"/>
      <c r="K382" s="149"/>
      <c r="L382" s="29"/>
    </row>
    <row r="383" spans="1:12" ht="26.25" customHeight="1" x14ac:dyDescent="0.2">
      <c r="A383" s="150"/>
      <c r="B383" s="54"/>
      <c r="C383" s="54"/>
      <c r="D383" s="54"/>
      <c r="E383" s="54"/>
      <c r="F383" s="120"/>
      <c r="H383" s="28"/>
      <c r="I383" s="120"/>
      <c r="J383" s="120"/>
      <c r="K383" s="149"/>
      <c r="L383" s="29"/>
    </row>
    <row r="384" spans="1:12" ht="26.25" customHeight="1" x14ac:dyDescent="0.2">
      <c r="A384" s="150"/>
      <c r="B384" s="54"/>
      <c r="C384" s="54"/>
      <c r="D384" s="54"/>
      <c r="E384" s="54"/>
      <c r="F384" s="120"/>
      <c r="H384" s="28"/>
      <c r="I384" s="120"/>
      <c r="J384" s="120"/>
      <c r="K384" s="149"/>
      <c r="L384" s="29"/>
    </row>
    <row r="385" spans="1:12" ht="26.25" customHeight="1" x14ac:dyDescent="0.2">
      <c r="A385" s="150"/>
      <c r="B385" s="54"/>
      <c r="C385" s="54"/>
      <c r="D385" s="54"/>
      <c r="E385" s="54"/>
      <c r="F385" s="120"/>
      <c r="H385" s="28"/>
      <c r="I385" s="120"/>
      <c r="J385" s="120"/>
      <c r="K385" s="149"/>
      <c r="L385" s="29"/>
    </row>
    <row r="386" spans="1:12" ht="26.25" customHeight="1" x14ac:dyDescent="0.2">
      <c r="A386" s="150"/>
      <c r="B386" s="54"/>
      <c r="C386" s="54"/>
      <c r="D386" s="54"/>
      <c r="E386" s="54"/>
      <c r="F386" s="120"/>
      <c r="H386" s="28"/>
      <c r="I386" s="120"/>
      <c r="J386" s="120"/>
      <c r="K386" s="149"/>
      <c r="L386" s="29"/>
    </row>
    <row r="387" spans="1:12" ht="26.25" customHeight="1" x14ac:dyDescent="0.2">
      <c r="A387" s="150"/>
      <c r="B387" s="54"/>
      <c r="C387" s="54"/>
      <c r="D387" s="54"/>
      <c r="E387" s="54"/>
      <c r="F387" s="120"/>
      <c r="H387" s="28"/>
      <c r="I387" s="120"/>
      <c r="J387" s="120"/>
      <c r="K387" s="149"/>
      <c r="L387" s="29"/>
    </row>
    <row r="388" spans="1:12" ht="26.25" customHeight="1" x14ac:dyDescent="0.2">
      <c r="A388" s="150"/>
      <c r="B388" s="54"/>
      <c r="C388" s="54"/>
      <c r="D388" s="54"/>
      <c r="E388" s="54"/>
      <c r="F388" s="120"/>
      <c r="H388" s="28"/>
      <c r="I388" s="120"/>
      <c r="J388" s="120"/>
      <c r="K388" s="149"/>
      <c r="L388" s="29"/>
    </row>
    <row r="389" spans="1:12" ht="26.25" customHeight="1" x14ac:dyDescent="0.2">
      <c r="A389" s="150"/>
      <c r="B389" s="54"/>
      <c r="C389" s="54"/>
      <c r="D389" s="54"/>
      <c r="E389" s="54"/>
      <c r="F389" s="120"/>
      <c r="H389" s="28"/>
      <c r="I389" s="120"/>
      <c r="J389" s="120"/>
      <c r="K389" s="149"/>
      <c r="L389" s="29"/>
    </row>
    <row r="390" spans="1:12" ht="26.25" customHeight="1" x14ac:dyDescent="0.2">
      <c r="A390" s="150"/>
      <c r="B390" s="54"/>
      <c r="C390" s="54"/>
      <c r="D390" s="54"/>
      <c r="E390" s="54"/>
      <c r="F390" s="120"/>
      <c r="H390" s="28"/>
      <c r="I390" s="120"/>
      <c r="J390" s="120"/>
      <c r="K390" s="149"/>
      <c r="L390" s="29"/>
    </row>
    <row r="391" spans="1:12" ht="26.25" customHeight="1" x14ac:dyDescent="0.2">
      <c r="A391" s="150"/>
      <c r="B391" s="54"/>
      <c r="C391" s="54"/>
      <c r="D391" s="54"/>
      <c r="E391" s="54"/>
      <c r="F391" s="120"/>
      <c r="H391" s="28"/>
      <c r="I391" s="120"/>
      <c r="J391" s="120"/>
      <c r="K391" s="149"/>
      <c r="L391" s="29"/>
    </row>
    <row r="392" spans="1:12" ht="26.25" customHeight="1" x14ac:dyDescent="0.2">
      <c r="A392" s="150"/>
      <c r="B392" s="54"/>
      <c r="C392" s="54"/>
      <c r="D392" s="54"/>
      <c r="E392" s="54"/>
      <c r="F392" s="120"/>
      <c r="H392" s="28"/>
      <c r="I392" s="120"/>
      <c r="J392" s="120"/>
      <c r="K392" s="149"/>
      <c r="L392" s="29"/>
    </row>
    <row r="393" spans="1:12" ht="26.25" customHeight="1" x14ac:dyDescent="0.2">
      <c r="A393" s="150"/>
      <c r="B393" s="54"/>
      <c r="C393" s="54"/>
      <c r="D393" s="54"/>
      <c r="E393" s="54"/>
      <c r="F393" s="120"/>
      <c r="H393" s="28"/>
      <c r="I393" s="120"/>
      <c r="J393" s="120"/>
      <c r="K393" s="149"/>
      <c r="L393" s="29"/>
    </row>
    <row r="394" spans="1:12" ht="26.25" customHeight="1" x14ac:dyDescent="0.2">
      <c r="A394" s="150"/>
      <c r="B394" s="54"/>
      <c r="C394" s="54"/>
      <c r="D394" s="54"/>
      <c r="E394" s="54"/>
      <c r="F394" s="120"/>
      <c r="H394" s="28"/>
      <c r="I394" s="120"/>
      <c r="J394" s="120"/>
      <c r="K394" s="149"/>
      <c r="L394" s="29"/>
    </row>
    <row r="395" spans="1:12" ht="26.25" customHeight="1" x14ac:dyDescent="0.2">
      <c r="A395" s="150"/>
      <c r="B395" s="54"/>
      <c r="C395" s="54"/>
      <c r="D395" s="54"/>
      <c r="E395" s="54"/>
      <c r="F395" s="120"/>
      <c r="H395" s="28"/>
      <c r="I395" s="120"/>
      <c r="J395" s="120"/>
      <c r="K395" s="149"/>
      <c r="L395" s="29"/>
    </row>
    <row r="396" spans="1:12" ht="26.25" customHeight="1" x14ac:dyDescent="0.2">
      <c r="A396" s="150"/>
      <c r="B396" s="54"/>
      <c r="C396" s="54"/>
      <c r="D396" s="54"/>
      <c r="E396" s="54"/>
      <c r="F396" s="120"/>
      <c r="H396" s="28"/>
      <c r="I396" s="120"/>
      <c r="J396" s="120"/>
      <c r="K396" s="149"/>
      <c r="L396" s="29"/>
    </row>
    <row r="397" spans="1:12" ht="26.25" customHeight="1" x14ac:dyDescent="0.2">
      <c r="A397" s="150"/>
      <c r="B397" s="54"/>
      <c r="C397" s="54"/>
      <c r="D397" s="54"/>
      <c r="E397" s="54"/>
      <c r="F397" s="120"/>
      <c r="H397" s="28"/>
      <c r="I397" s="120"/>
      <c r="J397" s="120"/>
      <c r="K397" s="149"/>
      <c r="L397" s="29"/>
    </row>
    <row r="398" spans="1:12" ht="26.25" customHeight="1" x14ac:dyDescent="0.2">
      <c r="A398" s="150"/>
      <c r="B398" s="54"/>
      <c r="C398" s="54"/>
      <c r="D398" s="54"/>
      <c r="E398" s="54"/>
      <c r="F398" s="120"/>
      <c r="H398" s="28"/>
      <c r="I398" s="120"/>
      <c r="J398" s="120"/>
      <c r="K398" s="149"/>
      <c r="L398" s="29"/>
    </row>
    <row r="399" spans="1:12" ht="26.25" customHeight="1" x14ac:dyDescent="0.2">
      <c r="A399" s="150"/>
      <c r="B399" s="54"/>
      <c r="C399" s="54"/>
      <c r="D399" s="54"/>
      <c r="E399" s="54"/>
      <c r="F399" s="120"/>
      <c r="H399" s="28"/>
      <c r="I399" s="120"/>
      <c r="J399" s="120"/>
      <c r="K399" s="149"/>
      <c r="L399" s="29"/>
    </row>
    <row r="400" spans="1:12" ht="26.25" customHeight="1" x14ac:dyDescent="0.2">
      <c r="A400" s="150"/>
      <c r="B400" s="54"/>
      <c r="C400" s="54"/>
      <c r="D400" s="54"/>
      <c r="E400" s="54"/>
      <c r="F400" s="120"/>
      <c r="H400" s="28"/>
      <c r="I400" s="120"/>
      <c r="J400" s="120"/>
      <c r="K400" s="149"/>
      <c r="L400" s="29"/>
    </row>
    <row r="401" spans="1:12" ht="26.25" customHeight="1" x14ac:dyDescent="0.2">
      <c r="A401" s="150"/>
      <c r="B401" s="151"/>
      <c r="C401" s="54"/>
      <c r="D401" s="54"/>
      <c r="E401" s="54"/>
      <c r="F401" s="120"/>
      <c r="G401" s="152"/>
      <c r="H401" s="28"/>
      <c r="I401" s="120"/>
      <c r="J401" s="120"/>
      <c r="L401" s="29"/>
    </row>
    <row r="402" spans="1:12" ht="26.25" customHeight="1" x14ac:dyDescent="0.2">
      <c r="A402" s="150"/>
      <c r="B402" s="151"/>
      <c r="C402" s="54"/>
      <c r="D402" s="54"/>
      <c r="E402" s="54"/>
      <c r="F402" s="120"/>
      <c r="G402" s="152"/>
      <c r="H402" s="28"/>
      <c r="I402" s="120"/>
      <c r="J402" s="120"/>
      <c r="L402" s="29"/>
    </row>
    <row r="403" spans="1:12" ht="26.25" customHeight="1" x14ac:dyDescent="0.2">
      <c r="A403" s="150"/>
      <c r="B403" s="151"/>
      <c r="C403" s="54"/>
      <c r="D403" s="54"/>
      <c r="E403" s="54"/>
      <c r="F403" s="120"/>
      <c r="G403" s="152"/>
      <c r="H403" s="28"/>
      <c r="I403" s="120"/>
      <c r="J403" s="120"/>
      <c r="L403" s="29"/>
    </row>
    <row r="404" spans="1:12" ht="26.25" customHeight="1" x14ac:dyDescent="0.2">
      <c r="A404" s="150"/>
      <c r="B404" s="151"/>
      <c r="C404" s="54"/>
      <c r="D404" s="54"/>
      <c r="E404" s="54"/>
      <c r="F404" s="120"/>
      <c r="G404" s="152"/>
      <c r="H404" s="28"/>
      <c r="I404" s="120"/>
      <c r="J404" s="120"/>
      <c r="L404" s="29"/>
    </row>
    <row r="405" spans="1:12" ht="26.25" customHeight="1" x14ac:dyDescent="0.2">
      <c r="A405" s="150"/>
      <c r="B405" s="151"/>
      <c r="C405" s="54"/>
      <c r="D405" s="54"/>
      <c r="E405" s="54"/>
      <c r="F405" s="120"/>
      <c r="G405" s="152"/>
      <c r="H405" s="28"/>
      <c r="I405" s="120"/>
      <c r="J405" s="120"/>
      <c r="L405" s="29"/>
    </row>
    <row r="406" spans="1:12" ht="26.25" customHeight="1" x14ac:dyDescent="0.2">
      <c r="A406" s="150"/>
      <c r="B406" s="151"/>
      <c r="C406" s="54"/>
      <c r="D406" s="54"/>
      <c r="E406" s="54"/>
      <c r="F406" s="120"/>
      <c r="G406" s="152"/>
      <c r="H406" s="28"/>
      <c r="I406" s="120"/>
      <c r="J406" s="120"/>
      <c r="L406" s="29"/>
    </row>
    <row r="407" spans="1:12" ht="26.25" customHeight="1" x14ac:dyDescent="0.2">
      <c r="A407" s="150"/>
      <c r="B407" s="151"/>
      <c r="C407" s="54"/>
      <c r="D407" s="54"/>
      <c r="E407" s="54"/>
      <c r="F407" s="120"/>
      <c r="G407" s="152"/>
      <c r="H407" s="28"/>
      <c r="I407" s="120"/>
      <c r="J407" s="120"/>
      <c r="L407" s="29"/>
    </row>
    <row r="408" spans="1:12" ht="26.25" customHeight="1" x14ac:dyDescent="0.2">
      <c r="A408" s="150"/>
      <c r="B408" s="151"/>
      <c r="C408" s="54"/>
      <c r="D408" s="54"/>
      <c r="E408" s="54"/>
      <c r="F408" s="120"/>
      <c r="G408" s="152"/>
      <c r="H408" s="28"/>
      <c r="I408" s="120"/>
      <c r="J408" s="120"/>
      <c r="L408" s="29"/>
    </row>
    <row r="409" spans="1:12" ht="26.25" customHeight="1" x14ac:dyDescent="0.2">
      <c r="A409" s="150"/>
      <c r="B409" s="151"/>
      <c r="C409" s="54"/>
      <c r="D409" s="54"/>
      <c r="E409" s="54"/>
      <c r="F409" s="120"/>
      <c r="G409" s="152"/>
      <c r="H409" s="28"/>
      <c r="I409" s="120"/>
      <c r="J409" s="120"/>
      <c r="L409" s="29"/>
    </row>
    <row r="410" spans="1:12" ht="26.25" customHeight="1" x14ac:dyDescent="0.2">
      <c r="A410" s="150"/>
      <c r="B410" s="151"/>
      <c r="C410" s="54"/>
      <c r="D410" s="54"/>
      <c r="E410" s="54"/>
      <c r="F410" s="120"/>
      <c r="G410" s="152"/>
      <c r="H410" s="28"/>
      <c r="I410" s="120"/>
      <c r="J410" s="120"/>
      <c r="L410" s="29"/>
    </row>
    <row r="411" spans="1:12" ht="26.25" customHeight="1" x14ac:dyDescent="0.2">
      <c r="A411" s="150"/>
      <c r="B411" s="151"/>
      <c r="C411" s="54"/>
      <c r="D411" s="54"/>
      <c r="E411" s="54"/>
      <c r="F411" s="120"/>
      <c r="G411" s="152"/>
      <c r="H411" s="28"/>
      <c r="I411" s="120"/>
      <c r="J411" s="120"/>
      <c r="L411" s="29"/>
    </row>
    <row r="412" spans="1:12" ht="26.25" customHeight="1" x14ac:dyDescent="0.2">
      <c r="A412" s="150"/>
      <c r="B412" s="151"/>
      <c r="C412" s="54"/>
      <c r="D412" s="54"/>
      <c r="E412" s="54"/>
      <c r="F412" s="120"/>
      <c r="G412" s="152"/>
      <c r="H412" s="28"/>
      <c r="I412" s="120"/>
      <c r="J412" s="120"/>
      <c r="L412" s="29"/>
    </row>
    <row r="413" spans="1:12" ht="26.25" customHeight="1" x14ac:dyDescent="0.2">
      <c r="A413" s="150"/>
      <c r="B413" s="151"/>
      <c r="C413" s="54"/>
      <c r="D413" s="54"/>
      <c r="E413" s="54"/>
      <c r="F413" s="120"/>
      <c r="G413" s="152"/>
      <c r="H413" s="28"/>
      <c r="I413" s="120"/>
      <c r="J413" s="120"/>
      <c r="L413" s="29"/>
    </row>
    <row r="414" spans="1:12" ht="26.25" customHeight="1" x14ac:dyDescent="0.2">
      <c r="A414" s="150"/>
      <c r="B414" s="151"/>
      <c r="C414" s="54"/>
      <c r="D414" s="54"/>
      <c r="E414" s="54"/>
      <c r="F414" s="120"/>
      <c r="G414" s="152"/>
      <c r="H414" s="28"/>
      <c r="I414" s="120"/>
      <c r="J414" s="120"/>
      <c r="L414" s="29"/>
    </row>
    <row r="415" spans="1:12" ht="26.25" customHeight="1" x14ac:dyDescent="0.2">
      <c r="A415" s="150"/>
      <c r="B415" s="151"/>
      <c r="C415" s="54"/>
      <c r="D415" s="54"/>
      <c r="E415" s="54"/>
      <c r="F415" s="120"/>
      <c r="G415" s="152"/>
      <c r="H415" s="28"/>
      <c r="I415" s="120"/>
      <c r="J415" s="120"/>
      <c r="L415" s="29"/>
    </row>
    <row r="416" spans="1:12" ht="26.25" customHeight="1" x14ac:dyDescent="0.2">
      <c r="A416" s="150"/>
      <c r="B416" s="151"/>
      <c r="C416" s="54"/>
      <c r="D416" s="54"/>
      <c r="E416" s="54"/>
      <c r="F416" s="120"/>
      <c r="G416" s="152"/>
      <c r="H416" s="28"/>
      <c r="I416" s="120"/>
      <c r="J416" s="120"/>
      <c r="L416" s="29"/>
    </row>
    <row r="417" spans="1:12" ht="26.25" customHeight="1" x14ac:dyDescent="0.2">
      <c r="A417" s="150"/>
      <c r="B417" s="151"/>
      <c r="C417" s="54"/>
      <c r="D417" s="54"/>
      <c r="E417" s="54"/>
      <c r="F417" s="120"/>
      <c r="G417" s="152"/>
      <c r="H417" s="28"/>
      <c r="I417" s="120"/>
      <c r="J417" s="120"/>
      <c r="L417" s="29"/>
    </row>
    <row r="418" spans="1:12" ht="26.25" customHeight="1" x14ac:dyDescent="0.2">
      <c r="A418" s="150"/>
      <c r="B418" s="151"/>
      <c r="C418" s="54"/>
      <c r="D418" s="54"/>
      <c r="E418" s="54"/>
      <c r="F418" s="120"/>
      <c r="G418" s="152"/>
      <c r="H418" s="28"/>
      <c r="I418" s="120"/>
      <c r="J418" s="120"/>
      <c r="L418" s="29"/>
    </row>
    <row r="419" spans="1:12" ht="26.25" customHeight="1" x14ac:dyDescent="0.2">
      <c r="A419" s="150"/>
      <c r="B419" s="151"/>
      <c r="C419" s="54"/>
      <c r="D419" s="54"/>
      <c r="E419" s="54"/>
      <c r="F419" s="120"/>
      <c r="G419" s="152"/>
      <c r="H419" s="28"/>
      <c r="I419" s="120"/>
      <c r="J419" s="120"/>
      <c r="L419" s="29"/>
    </row>
    <row r="420" spans="1:12" ht="26.25" customHeight="1" x14ac:dyDescent="0.2">
      <c r="A420" s="150"/>
      <c r="B420" s="151"/>
      <c r="C420" s="54"/>
      <c r="D420" s="54"/>
      <c r="E420" s="54"/>
      <c r="F420" s="120"/>
      <c r="G420" s="152"/>
      <c r="H420" s="28"/>
      <c r="I420" s="120"/>
      <c r="J420" s="120"/>
      <c r="L420" s="29"/>
    </row>
    <row r="421" spans="1:12" ht="26.25" customHeight="1" x14ac:dyDescent="0.2">
      <c r="F421" s="120"/>
      <c r="G421" s="152"/>
    </row>
    <row r="422" spans="1:12" ht="26.25" customHeight="1" x14ac:dyDescent="0.2"/>
    <row r="423" spans="1:12" ht="26.25" customHeight="1" x14ac:dyDescent="0.2"/>
    <row r="424" spans="1:12" ht="26.25" customHeight="1" x14ac:dyDescent="0.2"/>
    <row r="425" spans="1:12" ht="26.25" customHeight="1" x14ac:dyDescent="0.2"/>
    <row r="426" spans="1:12" ht="26.25" customHeight="1" x14ac:dyDescent="0.2"/>
    <row r="427" spans="1:12" ht="26.25" customHeight="1" x14ac:dyDescent="0.2"/>
    <row r="428" spans="1:12" ht="26.25" customHeight="1" x14ac:dyDescent="0.2"/>
    <row r="429" spans="1:12" ht="26.25" customHeight="1" x14ac:dyDescent="0.2"/>
    <row r="430" spans="1:12" ht="26.25" customHeight="1" x14ac:dyDescent="0.2"/>
    <row r="431" spans="1:12" ht="26.25" customHeight="1" x14ac:dyDescent="0.2"/>
    <row r="432" spans="1:1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row r="524" ht="26.25" customHeight="1" x14ac:dyDescent="0.2"/>
    <row r="525" ht="26.25" customHeight="1" x14ac:dyDescent="0.2"/>
    <row r="526" ht="26.25" customHeight="1" x14ac:dyDescent="0.2"/>
    <row r="527" ht="26.25" customHeight="1" x14ac:dyDescent="0.2"/>
    <row r="528" ht="26.25" customHeight="1" x14ac:dyDescent="0.2"/>
    <row r="529" ht="26.25" customHeight="1" x14ac:dyDescent="0.2"/>
    <row r="530" ht="26.25" customHeight="1" x14ac:dyDescent="0.2"/>
    <row r="531" ht="26.25" customHeight="1" x14ac:dyDescent="0.2"/>
    <row r="532" ht="26.25" customHeight="1" x14ac:dyDescent="0.2"/>
    <row r="533" ht="26.25" customHeight="1" x14ac:dyDescent="0.2"/>
    <row r="534" ht="26.25" customHeight="1" x14ac:dyDescent="0.2"/>
    <row r="535" ht="26.25" customHeight="1" x14ac:dyDescent="0.2"/>
    <row r="536" ht="26.25" customHeight="1" x14ac:dyDescent="0.2"/>
    <row r="537" ht="26.25" customHeight="1" x14ac:dyDescent="0.2"/>
    <row r="538" ht="26.25" customHeight="1" x14ac:dyDescent="0.2"/>
    <row r="539" ht="26.25" customHeight="1" x14ac:dyDescent="0.2"/>
    <row r="540" ht="26.25" customHeight="1" x14ac:dyDescent="0.2"/>
    <row r="541" ht="26.25" customHeight="1" x14ac:dyDescent="0.2"/>
    <row r="542" ht="26.25" customHeight="1" x14ac:dyDescent="0.2"/>
    <row r="543" ht="26.25" customHeight="1" x14ac:dyDescent="0.2"/>
    <row r="544" ht="26.25" customHeight="1" x14ac:dyDescent="0.2"/>
    <row r="545" ht="26.25" customHeight="1" x14ac:dyDescent="0.2"/>
    <row r="546" ht="26.25" customHeight="1" x14ac:dyDescent="0.2"/>
    <row r="547" ht="26.25" customHeight="1" x14ac:dyDescent="0.2"/>
    <row r="548" ht="26.25" customHeight="1" x14ac:dyDescent="0.2"/>
    <row r="549" ht="26.25" customHeight="1" x14ac:dyDescent="0.2"/>
    <row r="550" ht="26.25" customHeight="1" x14ac:dyDescent="0.2"/>
    <row r="551" ht="26.25" customHeight="1" x14ac:dyDescent="0.2"/>
    <row r="552" ht="26.25" customHeight="1" x14ac:dyDescent="0.2"/>
    <row r="553" ht="26.25" customHeight="1" x14ac:dyDescent="0.2"/>
    <row r="554" ht="26.25" customHeight="1" x14ac:dyDescent="0.2"/>
    <row r="555" ht="26.25" customHeight="1" x14ac:dyDescent="0.2"/>
    <row r="556" ht="26.25" customHeight="1" x14ac:dyDescent="0.2"/>
    <row r="557" ht="26.25" customHeight="1" x14ac:dyDescent="0.2"/>
    <row r="558" ht="26.25" customHeight="1" x14ac:dyDescent="0.2"/>
    <row r="559" ht="26.25" customHeight="1" x14ac:dyDescent="0.2"/>
    <row r="560" ht="26.25" customHeight="1" x14ac:dyDescent="0.2"/>
    <row r="561" ht="26.25" customHeight="1" x14ac:dyDescent="0.2"/>
    <row r="562" ht="26.25" customHeight="1" x14ac:dyDescent="0.2"/>
    <row r="563" ht="26.25" customHeight="1" x14ac:dyDescent="0.2"/>
    <row r="564" ht="26.25" customHeight="1" x14ac:dyDescent="0.2"/>
    <row r="565" ht="26.25" customHeight="1" x14ac:dyDescent="0.2"/>
    <row r="566" ht="26.25" customHeight="1" x14ac:dyDescent="0.2"/>
    <row r="567" ht="26.25" customHeight="1" x14ac:dyDescent="0.2"/>
    <row r="568" ht="26.25" customHeight="1" x14ac:dyDescent="0.2"/>
    <row r="569" ht="26.25" customHeight="1" x14ac:dyDescent="0.2"/>
    <row r="570" ht="26.25" customHeight="1" x14ac:dyDescent="0.2"/>
    <row r="571" ht="26.25" customHeight="1" x14ac:dyDescent="0.2"/>
    <row r="572" ht="26.25" customHeight="1" x14ac:dyDescent="0.2"/>
    <row r="573" ht="26.25" customHeight="1" x14ac:dyDescent="0.2"/>
    <row r="574" ht="26.25" customHeight="1" x14ac:dyDescent="0.2"/>
    <row r="575" ht="26.25" customHeight="1" x14ac:dyDescent="0.2"/>
    <row r="576" ht="26.25" customHeight="1" x14ac:dyDescent="0.2"/>
    <row r="577" ht="26.25" customHeight="1" x14ac:dyDescent="0.2"/>
    <row r="578" ht="26.25" customHeight="1" x14ac:dyDescent="0.2"/>
    <row r="579" ht="26.25" customHeight="1" x14ac:dyDescent="0.2"/>
    <row r="580" ht="26.25" customHeight="1" x14ac:dyDescent="0.2"/>
    <row r="581" ht="26.25" customHeight="1" x14ac:dyDescent="0.2"/>
    <row r="582" ht="26.25" customHeight="1" x14ac:dyDescent="0.2"/>
    <row r="583" ht="26.25" customHeight="1" x14ac:dyDescent="0.2"/>
    <row r="584" ht="26.25" customHeight="1" x14ac:dyDescent="0.2"/>
    <row r="585" ht="26.25" customHeight="1" x14ac:dyDescent="0.2"/>
    <row r="586" ht="26.25" customHeight="1" x14ac:dyDescent="0.2"/>
    <row r="587" ht="26.25" customHeight="1" x14ac:dyDescent="0.2"/>
    <row r="588" ht="26.25" customHeight="1" x14ac:dyDescent="0.2"/>
    <row r="589" ht="26.25" customHeight="1" x14ac:dyDescent="0.2"/>
    <row r="590" ht="26.25" customHeight="1" x14ac:dyDescent="0.2"/>
    <row r="591" ht="26.25" customHeight="1" x14ac:dyDescent="0.2"/>
    <row r="592" ht="26.25" customHeight="1" x14ac:dyDescent="0.2"/>
    <row r="593" ht="26.25" customHeight="1" x14ac:dyDescent="0.2"/>
    <row r="594" ht="26.25" customHeight="1" x14ac:dyDescent="0.2"/>
    <row r="595" ht="26.25" customHeight="1" x14ac:dyDescent="0.2"/>
    <row r="596" ht="26.25" customHeight="1" x14ac:dyDescent="0.2"/>
    <row r="597" ht="26.25" customHeight="1" x14ac:dyDescent="0.2"/>
    <row r="598" ht="26.25" customHeight="1" x14ac:dyDescent="0.2"/>
    <row r="599" ht="26.25" customHeight="1" x14ac:dyDescent="0.2"/>
    <row r="600" ht="26.25" customHeight="1" x14ac:dyDescent="0.2"/>
    <row r="601" ht="26.25" customHeight="1" x14ac:dyDescent="0.2"/>
    <row r="602" ht="26.25" customHeight="1" x14ac:dyDescent="0.2"/>
    <row r="603" ht="26.25" customHeight="1" x14ac:dyDescent="0.2"/>
    <row r="604" ht="26.25" customHeight="1" x14ac:dyDescent="0.2"/>
    <row r="605" ht="26.25" customHeight="1" x14ac:dyDescent="0.2"/>
    <row r="606" ht="26.25" customHeight="1" x14ac:dyDescent="0.2"/>
    <row r="607" ht="26.25" customHeight="1" x14ac:dyDescent="0.2"/>
    <row r="608" ht="26.25" customHeight="1" x14ac:dyDescent="0.2"/>
    <row r="609" ht="26.25" customHeight="1" x14ac:dyDescent="0.2"/>
    <row r="610" ht="26.25" customHeight="1" x14ac:dyDescent="0.2"/>
    <row r="611" ht="26.25" customHeight="1" x14ac:dyDescent="0.2"/>
    <row r="612" ht="26.25" customHeight="1" x14ac:dyDescent="0.2"/>
    <row r="613" ht="26.25" customHeight="1" x14ac:dyDescent="0.2"/>
    <row r="614" ht="26.25" customHeight="1" x14ac:dyDescent="0.2"/>
    <row r="615" ht="26.25" customHeight="1" x14ac:dyDescent="0.2"/>
    <row r="616" ht="26.25" customHeight="1" x14ac:dyDescent="0.2"/>
    <row r="617" ht="26.25" customHeight="1" x14ac:dyDescent="0.2"/>
    <row r="618" ht="26.25" customHeight="1" x14ac:dyDescent="0.2"/>
  </sheetData>
  <sheetProtection password="C728" sheet="1" objects="1" scenarios="1"/>
  <dataConsolidate/>
  <customSheetViews>
    <customSheetView guid="{A09571D8-DC87-425C-8036-C58364696875}" scale="80" fitToPage="1" printArea="1" showAutoFilter="1">
      <pane ySplit="4" topLeftCell="A5" activePane="bottomLeft" state="frozen"/>
      <selection pane="bottomLeft" activeCell="K7" sqref="K7"/>
      <pageMargins left="0.7" right="0.7" top="0.78740157499999996" bottom="0.78740157499999996" header="0.3" footer="0.3"/>
      <pageSetup paperSize="9" scale="29" fitToHeight="0" orientation="portrait" r:id="rId1"/>
      <autoFilter ref="C4:R127"/>
    </customSheetView>
  </customSheetViews>
  <mergeCells count="65">
    <mergeCell ref="B1:K1"/>
    <mergeCell ref="K335:K340"/>
    <mergeCell ref="K341:K346"/>
    <mergeCell ref="K347:K352"/>
    <mergeCell ref="K353:K358"/>
    <mergeCell ref="K275:K280"/>
    <mergeCell ref="K281:K286"/>
    <mergeCell ref="K287:K292"/>
    <mergeCell ref="K293:K298"/>
    <mergeCell ref="K299:K304"/>
    <mergeCell ref="K245:K250"/>
    <mergeCell ref="K251:K256"/>
    <mergeCell ref="K257:K262"/>
    <mergeCell ref="K263:K268"/>
    <mergeCell ref="K269:K274"/>
    <mergeCell ref="K215:K220"/>
    <mergeCell ref="K359:K364"/>
    <mergeCell ref="K305:K310"/>
    <mergeCell ref="K311:K316"/>
    <mergeCell ref="K317:K322"/>
    <mergeCell ref="K323:K328"/>
    <mergeCell ref="K329:K334"/>
    <mergeCell ref="K227:K232"/>
    <mergeCell ref="K233:K238"/>
    <mergeCell ref="K239:K244"/>
    <mergeCell ref="K185:K190"/>
    <mergeCell ref="K191:K196"/>
    <mergeCell ref="K197:K202"/>
    <mergeCell ref="K203:K208"/>
    <mergeCell ref="K209:K214"/>
    <mergeCell ref="K161:K166"/>
    <mergeCell ref="K167:K172"/>
    <mergeCell ref="K173:K178"/>
    <mergeCell ref="K179:K184"/>
    <mergeCell ref="K221:K226"/>
    <mergeCell ref="K131:K136"/>
    <mergeCell ref="K137:K142"/>
    <mergeCell ref="K143:K148"/>
    <mergeCell ref="K149:K154"/>
    <mergeCell ref="K155:K160"/>
    <mergeCell ref="K101:K106"/>
    <mergeCell ref="K107:K112"/>
    <mergeCell ref="K113:K118"/>
    <mergeCell ref="K119:K124"/>
    <mergeCell ref="K125:K130"/>
    <mergeCell ref="K71:K76"/>
    <mergeCell ref="K77:K82"/>
    <mergeCell ref="K83:K88"/>
    <mergeCell ref="K89:K94"/>
    <mergeCell ref="K95:K100"/>
    <mergeCell ref="K41:K46"/>
    <mergeCell ref="K47:K52"/>
    <mergeCell ref="K53:K58"/>
    <mergeCell ref="K59:K64"/>
    <mergeCell ref="K65:K70"/>
    <mergeCell ref="K11:K16"/>
    <mergeCell ref="K17:K22"/>
    <mergeCell ref="K23:K28"/>
    <mergeCell ref="K29:K34"/>
    <mergeCell ref="K35:K40"/>
    <mergeCell ref="B2:K2"/>
    <mergeCell ref="B3:F3"/>
    <mergeCell ref="G3:I3"/>
    <mergeCell ref="J3:K3"/>
    <mergeCell ref="K5:K10"/>
  </mergeCells>
  <pageMargins left="0.70866141732283472" right="0.70866141732283472" top="0.78740157480314965" bottom="0.78740157480314965" header="0.31496062992125984" footer="0.31496062992125984"/>
  <pageSetup paperSize="9" scale="38" fitToHeight="0" orientation="portrait" r:id="rId2"/>
  <headerFooter>
    <oddFooter>&amp;LStand &amp;D&amp;RSeite &amp;P von &amp;N</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Bewertung_Eingriffe!$B$4:$B$64</xm:f>
          </x14:formula1>
          <xm:sqref>C5 C353 C11 C17 C23 C29 C35 C41 C47 C53 C59 C65 C71 C77 C83 C89 C95 C101 C107 C113 C119 C125 C131 C137 C143 C149 C155 C161 C167 C173 C179 C185 C191 C197 C203 C209 C215 C221 C227 C233 C239 C245 C251 C257 C263 C269 C275 C281 C287 C293 C299 C305 C311 C317 C323 C329 C335 C341 C347 C359</xm:sqref>
        </x14:dataValidation>
        <x14:dataValidation type="list" allowBlank="1" showInputMessage="1" showErrorMessage="1">
          <x14:formula1>
            <xm:f>Wirkfaktoren_Minderungsmaßn.!$B$4:$B$17</xm:f>
          </x14:formula1>
          <xm:sqref>G6:G10 G354:G358 G348:G352 G342:G346 G336:G340 G330:G334 G324:G328 G318:G322 G312:G316 G306:G310 G300:G304 G294:G298 G288:G292 G282:G286 G276:G280 G270:G274 G264:G268 G258:G262 G252:G256 G246:G250 G240:G244 G234:G238 G228:G232 G222:G226 G216:G220 G210:G214 G204:G208 G198:G202 G192:G196 G186:G190 G180:G184 G174:G178 G168:G172 G162:G166 G156:G160 G150:G154 G144:G148 G138:G142 G132:G136 G126:G130 G120:G124 G114:G118 G108:G112 G102:G106 G96:G100 G90:G94 G84:G88 G78:G82 G72:G76 G66:G70 G60:G64 G54:G58 G48:G52 G42:G46 G36:G40 G30:G34 G24:G28 G18:G22 G12:G16 G360:G364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sheetPr>
  <dimension ref="B1:M500"/>
  <sheetViews>
    <sheetView zoomScale="80" zoomScaleNormal="80" workbookViewId="0"/>
  </sheetViews>
  <sheetFormatPr baseColWidth="10" defaultRowHeight="14.25" x14ac:dyDescent="0.2"/>
  <cols>
    <col min="1" max="1" width="8" customWidth="1"/>
    <col min="2" max="2" width="53.375" style="26" customWidth="1"/>
    <col min="3" max="3" width="8" customWidth="1"/>
    <col min="4" max="4" width="14" style="76" customWidth="1"/>
    <col min="5" max="5" width="16.75" style="84" customWidth="1"/>
    <col min="6" max="6" width="28.875" style="76" customWidth="1"/>
    <col min="7" max="7" width="26.5" style="76" customWidth="1"/>
    <col min="8" max="8" width="14" style="158" customWidth="1"/>
    <col min="9" max="9" width="8" style="33" customWidth="1"/>
    <col min="10" max="10" width="16.75" style="72" customWidth="1"/>
    <col min="11" max="11" width="29" style="72" customWidth="1"/>
    <col min="12" max="12" width="26.625" style="72" customWidth="1"/>
    <col min="13" max="13" width="14.125" style="158" customWidth="1"/>
  </cols>
  <sheetData>
    <row r="1" spans="2:13" ht="48" customHeight="1" thickBot="1" x14ac:dyDescent="0.25">
      <c r="B1" s="88" t="s">
        <v>193</v>
      </c>
      <c r="D1" s="139" t="s">
        <v>197</v>
      </c>
      <c r="E1" s="140"/>
      <c r="F1" s="141"/>
      <c r="G1" s="141"/>
      <c r="H1" s="159"/>
      <c r="J1" s="87" t="s">
        <v>202</v>
      </c>
      <c r="K1" s="86"/>
      <c r="L1" s="86"/>
      <c r="M1" s="156"/>
    </row>
    <row r="2" spans="2:13" ht="57.75" thickBot="1" x14ac:dyDescent="0.25">
      <c r="B2" s="68" t="s">
        <v>191</v>
      </c>
      <c r="D2" s="142" t="s">
        <v>199</v>
      </c>
      <c r="E2" s="143" t="s">
        <v>198</v>
      </c>
      <c r="F2" s="144" t="s">
        <v>0</v>
      </c>
      <c r="G2" s="143" t="str">
        <f>'WS-Abzug_Eingriff'!E4</f>
        <v>Bodenwirkfaktor</v>
      </c>
      <c r="H2" s="160" t="s">
        <v>201</v>
      </c>
      <c r="J2" s="96" t="str">
        <f>E2</f>
        <v xml:space="preserve">Fachbedeutung_Eingriff </v>
      </c>
      <c r="K2" s="97" t="str">
        <f>F2</f>
        <v>Bezeichnung</v>
      </c>
      <c r="L2" s="98" t="str">
        <f>G2</f>
        <v>Bodenwirkfaktor</v>
      </c>
      <c r="M2" s="157" t="str">
        <f>H2</f>
        <v>Gesamtbewertung_Eingriff</v>
      </c>
    </row>
    <row r="3" spans="2:13" ht="26.25" customHeight="1" x14ac:dyDescent="0.2">
      <c r="B3" s="89"/>
      <c r="D3" s="73" t="str">
        <f>IF(ISERROR(VLOOKUP(ROW(D1),'WS-Abzug_Eingriff'!$A$5:$K$500,1,FALSE)),"",VLOOKUP(ROW(D1),'WS-Abzug_Eingriff'!$A$5:$K$500,2,FALSE))</f>
        <v/>
      </c>
      <c r="E3" s="93" t="str">
        <f>IF(ISERROR(VLOOKUP(ROW(D1),'WS-Abzug_Eingriff'!$A$5:$K$500,1,FALSE)),"",VLOOKUP(ROW(D1),'WS-Abzug_Eingriff'!$A$5:$K$500,3,FALSE))</f>
        <v/>
      </c>
      <c r="F3" s="93" t="str">
        <f>IF(ISERROR(VLOOKUP(ROW(E1),'WS-Abzug_Eingriff'!$A$5:$K$500,1,FALSE)),"",VLOOKUP(ROW(E1),'WS-Abzug_Eingriff'!$A$5:$K$500,4,FALSE))</f>
        <v/>
      </c>
      <c r="G3" s="93" t="str">
        <f>IF(ISERROR(VLOOKUP(ROW(F1),'WS-Abzug_Eingriff'!$A$5:$K$500,1,FALSE)),"",VLOOKUP(ROW(F1),'WS-Abzug_Eingriff'!$A$5:$K$500,5,FALSE))</f>
        <v/>
      </c>
      <c r="H3" s="161" t="str">
        <f>IF(ISERROR(VLOOKUP(ROW(G1),'WS-Abzug_Eingriff'!$A$5:$K$500,1,FALSE)),"",(VLOOKUP(ROW(G1),'WS-Abzug_Eingriff'!$A$5:$K$500,10,FALSE)/100))</f>
        <v/>
      </c>
      <c r="J3" s="78" t="str">
        <f t="shared" ref="J3:J34" si="0">IF(ISERROR(VLOOKUP($B3,$E$3:$H$62,1,FALSE)),"",VLOOKUP($B3,$E$3:$H$62,1,FALSE))</f>
        <v/>
      </c>
      <c r="K3" s="79" t="str">
        <f t="shared" ref="K3:K34" si="1">IF(ISERROR(VLOOKUP($B3,$E$3:$H$62,1,FALSE)),"",VLOOKUP($B3,$E$3:$H$62,2,FALSE))</f>
        <v/>
      </c>
      <c r="L3" s="79" t="str">
        <f t="shared" ref="L3:L34" si="2">IF(ISERROR(VLOOKUP($B3,$E$3:$H$62,1,FALSE)),"",VLOOKUP($B3,$E$3:$H$62,3,FALSE))</f>
        <v/>
      </c>
      <c r="M3" s="99" t="str">
        <f>IF(ISERROR(VLOOKUP($B3,$E$3:$H$62,1,FALSE)),"",(VLOOKUP($B3,$E$3:$H$62,4,FALSE)/100))</f>
        <v/>
      </c>
    </row>
    <row r="4" spans="2:13" ht="26.25" customHeight="1" x14ac:dyDescent="0.2">
      <c r="B4" s="89"/>
      <c r="D4" s="74" t="str">
        <f>IF(ISERROR(VLOOKUP(ROW(D2),'WS-Abzug_Eingriff'!$A$5:$K$500,1,FALSE)),"",VLOOKUP(ROW(D2),'WS-Abzug_Eingriff'!$A$5:$K$500,2,FALSE))</f>
        <v/>
      </c>
      <c r="E4" s="94" t="str">
        <f>IF(ISERROR(VLOOKUP(ROW(D2),'WS-Abzug_Eingriff'!$A$5:$K$500,1,FALSE)),"",VLOOKUP(ROW(D2),'WS-Abzug_Eingriff'!$A$5:$K$500,3,FALSE))</f>
        <v/>
      </c>
      <c r="F4" s="94" t="str">
        <f>IF(ISERROR(VLOOKUP(ROW(E2),'WS-Abzug_Eingriff'!$A$5:$K$500,1,FALSE)),"",VLOOKUP(ROW(E2),'WS-Abzug_Eingriff'!$A$5:$K$500,4,FALSE))</f>
        <v/>
      </c>
      <c r="G4" s="94" t="str">
        <f>IF(ISERROR(VLOOKUP(ROW(F2),'WS-Abzug_Eingriff'!$A$5:$K$500,1,FALSE)),"",VLOOKUP(ROW(F2),'WS-Abzug_Eingriff'!$A$5:$K$500,5,FALSE))</f>
        <v/>
      </c>
      <c r="H4" s="162" t="str">
        <f>IF(ISERROR(VLOOKUP(ROW(G2),'WS-Abzug_Eingriff'!$A$5:$K$500,1,FALSE)),"",(VLOOKUP(ROW(G2),'WS-Abzug_Eingriff'!$A$5:$K$500,10,FALSE)/100))</f>
        <v/>
      </c>
      <c r="J4" s="80" t="str">
        <f t="shared" si="0"/>
        <v/>
      </c>
      <c r="K4" s="81" t="str">
        <f t="shared" si="1"/>
        <v/>
      </c>
      <c r="L4" s="81" t="str">
        <f t="shared" si="2"/>
        <v/>
      </c>
      <c r="M4" s="100" t="str">
        <f t="shared" ref="M4:M62" si="3">IF(ISERROR(VLOOKUP($B4,$E$3:$H$62,1,FALSE)),"",(VLOOKUP($B4,$E$3:$H$62,4,FALSE)/100))</f>
        <v/>
      </c>
    </row>
    <row r="5" spans="2:13" ht="26.25" customHeight="1" x14ac:dyDescent="0.2">
      <c r="B5" s="90"/>
      <c r="D5" s="74" t="str">
        <f>IF(ISERROR(VLOOKUP(ROW(D3),'WS-Abzug_Eingriff'!$A$5:$K$500,1,FALSE)),"",VLOOKUP(ROW(D3),'WS-Abzug_Eingriff'!$A$5:$K$500,2,FALSE))</f>
        <v/>
      </c>
      <c r="E5" s="94" t="str">
        <f>IF(ISERROR(VLOOKUP(ROW(D3),'WS-Abzug_Eingriff'!$A$5:$K$500,1,FALSE)),"",VLOOKUP(ROW(D3),'WS-Abzug_Eingriff'!$A$5:$K$500,3,FALSE))</f>
        <v/>
      </c>
      <c r="F5" s="94" t="str">
        <f>IF(ISERROR(VLOOKUP(ROW(E3),'WS-Abzug_Eingriff'!$A$5:$K$500,1,FALSE)),"",VLOOKUP(ROW(E3),'WS-Abzug_Eingriff'!$A$5:$K$500,4,FALSE))</f>
        <v/>
      </c>
      <c r="G5" s="94" t="str">
        <f>IF(ISERROR(VLOOKUP(ROW(F3),'WS-Abzug_Eingriff'!$A$5:$K$500,1,FALSE)),"",VLOOKUP(ROW(F3),'WS-Abzug_Eingriff'!$A$5:$K$500,5,FALSE))</f>
        <v/>
      </c>
      <c r="H5" s="162" t="str">
        <f>IF(ISERROR(VLOOKUP(ROW(G3),'WS-Abzug_Eingriff'!$A$5:$K$500,1,FALSE)),"",(VLOOKUP(ROW(G3),'WS-Abzug_Eingriff'!$A$5:$K$500,10,FALSE)/100))</f>
        <v/>
      </c>
      <c r="J5" s="80" t="str">
        <f t="shared" si="0"/>
        <v/>
      </c>
      <c r="K5" s="81" t="str">
        <f t="shared" si="1"/>
        <v/>
      </c>
      <c r="L5" s="81" t="str">
        <f t="shared" si="2"/>
        <v/>
      </c>
      <c r="M5" s="100" t="str">
        <f t="shared" si="3"/>
        <v/>
      </c>
    </row>
    <row r="6" spans="2:13" ht="26.25" customHeight="1" x14ac:dyDescent="0.2">
      <c r="B6" s="89"/>
      <c r="D6" s="74" t="str">
        <f>IF(ISERROR(VLOOKUP(ROW(D4),'WS-Abzug_Eingriff'!$A$5:$K$500,1,FALSE)),"",VLOOKUP(ROW(D4),'WS-Abzug_Eingriff'!$A$5:$K$500,2,FALSE))</f>
        <v/>
      </c>
      <c r="E6" s="94" t="str">
        <f>IF(ISERROR(VLOOKUP(ROW(D4),'WS-Abzug_Eingriff'!$A$5:$K$500,1,FALSE)),"",VLOOKUP(ROW(D4),'WS-Abzug_Eingriff'!$A$5:$K$500,3,FALSE))</f>
        <v/>
      </c>
      <c r="F6" s="94" t="str">
        <f>IF(ISERROR(VLOOKUP(ROW(E4),'WS-Abzug_Eingriff'!$A$5:$K$500,1,FALSE)),"",VLOOKUP(ROW(E4),'WS-Abzug_Eingriff'!$A$5:$K$500,4,FALSE))</f>
        <v/>
      </c>
      <c r="G6" s="94" t="str">
        <f>IF(ISERROR(VLOOKUP(ROW(F4),'WS-Abzug_Eingriff'!$A$5:$K$500,1,FALSE)),"",VLOOKUP(ROW(F4),'WS-Abzug_Eingriff'!$A$5:$K$500,5,FALSE))</f>
        <v/>
      </c>
      <c r="H6" s="162" t="str">
        <f>IF(ISERROR(VLOOKUP(ROW(G4),'WS-Abzug_Eingriff'!$A$5:$K$500,1,FALSE)),"",(VLOOKUP(ROW(G4),'WS-Abzug_Eingriff'!$A$5:$K$500,10,FALSE)/100))</f>
        <v/>
      </c>
      <c r="J6" s="80" t="str">
        <f t="shared" si="0"/>
        <v/>
      </c>
      <c r="K6" s="81" t="str">
        <f t="shared" si="1"/>
        <v/>
      </c>
      <c r="L6" s="81" t="str">
        <f t="shared" si="2"/>
        <v/>
      </c>
      <c r="M6" s="100" t="str">
        <f t="shared" si="3"/>
        <v/>
      </c>
    </row>
    <row r="7" spans="2:13" ht="26.25" customHeight="1" x14ac:dyDescent="0.2">
      <c r="B7" s="89"/>
      <c r="D7" s="74" t="str">
        <f>IF(ISERROR(VLOOKUP(ROW(D5),'WS-Abzug_Eingriff'!$A$5:$K$500,1,FALSE)),"",VLOOKUP(ROW(D5),'WS-Abzug_Eingriff'!$A$5:$K$500,2,FALSE))</f>
        <v/>
      </c>
      <c r="E7" s="94" t="str">
        <f>IF(ISERROR(VLOOKUP(ROW(D5),'WS-Abzug_Eingriff'!$A$5:$K$500,1,FALSE)),"",VLOOKUP(ROW(D5),'WS-Abzug_Eingriff'!$A$5:$K$500,3,FALSE))</f>
        <v/>
      </c>
      <c r="F7" s="94" t="str">
        <f>IF(ISERROR(VLOOKUP(ROW(E5),'WS-Abzug_Eingriff'!$A$5:$K$500,1,FALSE)),"",VLOOKUP(ROW(E5),'WS-Abzug_Eingriff'!$A$5:$K$500,4,FALSE))</f>
        <v/>
      </c>
      <c r="G7" s="94" t="str">
        <f>IF(ISERROR(VLOOKUP(ROW(F5),'WS-Abzug_Eingriff'!$A$5:$K$500,1,FALSE)),"",VLOOKUP(ROW(F5),'WS-Abzug_Eingriff'!$A$5:$K$500,5,FALSE))</f>
        <v/>
      </c>
      <c r="H7" s="162" t="str">
        <f>IF(ISERROR(VLOOKUP(ROW(G5),'WS-Abzug_Eingriff'!$A$5:$K$500,1,FALSE)),"",(VLOOKUP(ROW(G5),'WS-Abzug_Eingriff'!$A$5:$K$500,10,FALSE)/100))</f>
        <v/>
      </c>
      <c r="J7" s="80" t="str">
        <f t="shared" si="0"/>
        <v/>
      </c>
      <c r="K7" s="81" t="str">
        <f t="shared" si="1"/>
        <v/>
      </c>
      <c r="L7" s="81" t="str">
        <f t="shared" si="2"/>
        <v/>
      </c>
      <c r="M7" s="100" t="str">
        <f t="shared" si="3"/>
        <v/>
      </c>
    </row>
    <row r="8" spans="2:13" ht="26.25" customHeight="1" x14ac:dyDescent="0.2">
      <c r="B8" s="89"/>
      <c r="D8" s="74" t="str">
        <f>IF(ISERROR(VLOOKUP(ROW(D6),'WS-Abzug_Eingriff'!$A$5:$K$500,1,FALSE)),"",VLOOKUP(ROW(D6),'WS-Abzug_Eingriff'!$A$5:$K$500,2,FALSE))</f>
        <v/>
      </c>
      <c r="E8" s="94" t="str">
        <f>IF(ISERROR(VLOOKUP(ROW(D6),'WS-Abzug_Eingriff'!$A$5:$K$500,1,FALSE)),"",VLOOKUP(ROW(D6),'WS-Abzug_Eingriff'!$A$5:$K$500,3,FALSE))</f>
        <v/>
      </c>
      <c r="F8" s="94" t="str">
        <f>IF(ISERROR(VLOOKUP(ROW(E6),'WS-Abzug_Eingriff'!$A$5:$K$500,1,FALSE)),"",VLOOKUP(ROW(E6),'WS-Abzug_Eingriff'!$A$5:$K$500,4,FALSE))</f>
        <v/>
      </c>
      <c r="G8" s="94" t="str">
        <f>IF(ISERROR(VLOOKUP(ROW(F6),'WS-Abzug_Eingriff'!$A$5:$K$500,1,FALSE)),"",VLOOKUP(ROW(F6),'WS-Abzug_Eingriff'!$A$5:$K$500,5,FALSE))</f>
        <v/>
      </c>
      <c r="H8" s="162" t="str">
        <f>IF(ISERROR(VLOOKUP(ROW(G6),'WS-Abzug_Eingriff'!$A$5:$K$500,1,FALSE)),"",(VLOOKUP(ROW(G6),'WS-Abzug_Eingriff'!$A$5:$K$500,10,FALSE)/100))</f>
        <v/>
      </c>
      <c r="J8" s="80" t="str">
        <f t="shared" si="0"/>
        <v/>
      </c>
      <c r="K8" s="81" t="str">
        <f t="shared" si="1"/>
        <v/>
      </c>
      <c r="L8" s="81" t="str">
        <f t="shared" si="2"/>
        <v/>
      </c>
      <c r="M8" s="100" t="str">
        <f t="shared" si="3"/>
        <v/>
      </c>
    </row>
    <row r="9" spans="2:13" ht="26.25" customHeight="1" x14ac:dyDescent="0.2">
      <c r="B9" s="89"/>
      <c r="D9" s="74" t="str">
        <f>IF(ISERROR(VLOOKUP(ROW(D7),'WS-Abzug_Eingriff'!$A$5:$K$500,1,FALSE)),"",VLOOKUP(ROW(D7),'WS-Abzug_Eingriff'!$A$5:$K$500,2,FALSE))</f>
        <v/>
      </c>
      <c r="E9" s="94" t="str">
        <f>IF(ISERROR(VLOOKUP(ROW(D7),'WS-Abzug_Eingriff'!$A$5:$K$500,1,FALSE)),"",VLOOKUP(ROW(D7),'WS-Abzug_Eingriff'!$A$5:$K$500,3,FALSE))</f>
        <v/>
      </c>
      <c r="F9" s="94" t="str">
        <f>IF(ISERROR(VLOOKUP(ROW(E7),'WS-Abzug_Eingriff'!$A$5:$K$500,1,FALSE)),"",VLOOKUP(ROW(E7),'WS-Abzug_Eingriff'!$A$5:$K$500,4,FALSE))</f>
        <v/>
      </c>
      <c r="G9" s="94" t="str">
        <f>IF(ISERROR(VLOOKUP(ROW(F7),'WS-Abzug_Eingriff'!$A$5:$K$500,1,FALSE)),"",VLOOKUP(ROW(F7),'WS-Abzug_Eingriff'!$A$5:$K$500,5,FALSE))</f>
        <v/>
      </c>
      <c r="H9" s="162" t="str">
        <f>IF(ISERROR(VLOOKUP(ROW(G7),'WS-Abzug_Eingriff'!$A$5:$K$500,1,FALSE)),"",(VLOOKUP(ROW(G7),'WS-Abzug_Eingriff'!$A$5:$K$500,10,FALSE)/100))</f>
        <v/>
      </c>
      <c r="J9" s="80" t="str">
        <f t="shared" si="0"/>
        <v/>
      </c>
      <c r="K9" s="81" t="str">
        <f t="shared" si="1"/>
        <v/>
      </c>
      <c r="L9" s="81" t="str">
        <f t="shared" si="2"/>
        <v/>
      </c>
      <c r="M9" s="100" t="str">
        <f t="shared" si="3"/>
        <v/>
      </c>
    </row>
    <row r="10" spans="2:13" ht="26.25" customHeight="1" x14ac:dyDescent="0.2">
      <c r="B10" s="89"/>
      <c r="D10" s="74" t="str">
        <f>IF(ISERROR(VLOOKUP(ROW(D8),'WS-Abzug_Eingriff'!$A$5:$K$500,1,FALSE)),"",VLOOKUP(ROW(D8),'WS-Abzug_Eingriff'!$A$5:$K$500,2,FALSE))</f>
        <v/>
      </c>
      <c r="E10" s="94" t="str">
        <f>IF(ISERROR(VLOOKUP(ROW(D8),'WS-Abzug_Eingriff'!$A$5:$K$500,1,FALSE)),"",VLOOKUP(ROW(D8),'WS-Abzug_Eingriff'!$A$5:$K$500,3,FALSE))</f>
        <v/>
      </c>
      <c r="F10" s="94" t="str">
        <f>IF(ISERROR(VLOOKUP(ROW(E8),'WS-Abzug_Eingriff'!$A$5:$K$500,1,FALSE)),"",VLOOKUP(ROW(E8),'WS-Abzug_Eingriff'!$A$5:$K$500,4,FALSE))</f>
        <v/>
      </c>
      <c r="G10" s="94" t="str">
        <f>IF(ISERROR(VLOOKUP(ROW(F8),'WS-Abzug_Eingriff'!$A$5:$K$500,1,FALSE)),"",VLOOKUP(ROW(F8),'WS-Abzug_Eingriff'!$A$5:$K$500,5,FALSE))</f>
        <v/>
      </c>
      <c r="H10" s="162" t="str">
        <f>IF(ISERROR(VLOOKUP(ROW(G8),'WS-Abzug_Eingriff'!$A$5:$K$500,1,FALSE)),"",(VLOOKUP(ROW(G8),'WS-Abzug_Eingriff'!$A$5:$K$500,10,FALSE)/100))</f>
        <v/>
      </c>
      <c r="J10" s="80" t="str">
        <f t="shared" si="0"/>
        <v/>
      </c>
      <c r="K10" s="81" t="str">
        <f t="shared" si="1"/>
        <v/>
      </c>
      <c r="L10" s="81" t="str">
        <f t="shared" si="2"/>
        <v/>
      </c>
      <c r="M10" s="100" t="str">
        <f t="shared" si="3"/>
        <v/>
      </c>
    </row>
    <row r="11" spans="2:13" ht="26.25" customHeight="1" x14ac:dyDescent="0.2">
      <c r="B11" s="89"/>
      <c r="D11" s="74" t="str">
        <f>IF(ISERROR(VLOOKUP(ROW(D9),'WS-Abzug_Eingriff'!$A$5:$K$500,1,FALSE)),"",VLOOKUP(ROW(D9),'WS-Abzug_Eingriff'!$A$5:$K$500,2,FALSE))</f>
        <v/>
      </c>
      <c r="E11" s="94" t="str">
        <f>IF(ISERROR(VLOOKUP(ROW(D9),'WS-Abzug_Eingriff'!$A$5:$K$500,1,FALSE)),"",VLOOKUP(ROW(D9),'WS-Abzug_Eingriff'!$A$5:$K$500,3,FALSE))</f>
        <v/>
      </c>
      <c r="F11" s="94" t="str">
        <f>IF(ISERROR(VLOOKUP(ROW(E9),'WS-Abzug_Eingriff'!$A$5:$K$500,1,FALSE)),"",VLOOKUP(ROW(E9),'WS-Abzug_Eingriff'!$A$5:$K$500,4,FALSE))</f>
        <v/>
      </c>
      <c r="G11" s="94" t="str">
        <f>IF(ISERROR(VLOOKUP(ROW(F9),'WS-Abzug_Eingriff'!$A$5:$K$500,1,FALSE)),"",VLOOKUP(ROW(F9),'WS-Abzug_Eingriff'!$A$5:$K$500,5,FALSE))</f>
        <v/>
      </c>
      <c r="H11" s="162" t="str">
        <f>IF(ISERROR(VLOOKUP(ROW(G9),'WS-Abzug_Eingriff'!$A$5:$K$500,1,FALSE)),"",(VLOOKUP(ROW(G9),'WS-Abzug_Eingriff'!$A$5:$K$500,10,FALSE)/100))</f>
        <v/>
      </c>
      <c r="J11" s="80" t="str">
        <f t="shared" si="0"/>
        <v/>
      </c>
      <c r="K11" s="81" t="str">
        <f t="shared" si="1"/>
        <v/>
      </c>
      <c r="L11" s="81" t="str">
        <f t="shared" si="2"/>
        <v/>
      </c>
      <c r="M11" s="100" t="str">
        <f t="shared" si="3"/>
        <v/>
      </c>
    </row>
    <row r="12" spans="2:13" ht="26.25" customHeight="1" x14ac:dyDescent="0.2">
      <c r="B12" s="89"/>
      <c r="D12" s="74" t="str">
        <f>IF(ISERROR(VLOOKUP(ROW(D10),'WS-Abzug_Eingriff'!$A$5:$K$500,1,FALSE)),"",VLOOKUP(ROW(D10),'WS-Abzug_Eingriff'!$A$5:$K$500,2,FALSE))</f>
        <v/>
      </c>
      <c r="E12" s="94" t="str">
        <f>IF(ISERROR(VLOOKUP(ROW(D10),'WS-Abzug_Eingriff'!$A$5:$K$500,1,FALSE)),"",VLOOKUP(ROW(D10),'WS-Abzug_Eingriff'!$A$5:$K$500,3,FALSE))</f>
        <v/>
      </c>
      <c r="F12" s="94" t="str">
        <f>IF(ISERROR(VLOOKUP(ROW(E10),'WS-Abzug_Eingriff'!$A$5:$K$500,1,FALSE)),"",VLOOKUP(ROW(E10),'WS-Abzug_Eingriff'!$A$5:$K$500,4,FALSE))</f>
        <v/>
      </c>
      <c r="G12" s="94" t="str">
        <f>IF(ISERROR(VLOOKUP(ROW(F10),'WS-Abzug_Eingriff'!$A$5:$K$500,1,FALSE)),"",VLOOKUP(ROW(F10),'WS-Abzug_Eingriff'!$A$5:$K$500,5,FALSE))</f>
        <v/>
      </c>
      <c r="H12" s="162" t="str">
        <f>IF(ISERROR(VLOOKUP(ROW(G10),'WS-Abzug_Eingriff'!$A$5:$K$500,1,FALSE)),"",(VLOOKUP(ROW(G10),'WS-Abzug_Eingriff'!$A$5:$K$500,10,FALSE)/100))</f>
        <v/>
      </c>
      <c r="J12" s="80" t="str">
        <f t="shared" si="0"/>
        <v/>
      </c>
      <c r="K12" s="81" t="str">
        <f t="shared" si="1"/>
        <v/>
      </c>
      <c r="L12" s="81" t="str">
        <f t="shared" si="2"/>
        <v/>
      </c>
      <c r="M12" s="100" t="str">
        <f t="shared" si="3"/>
        <v/>
      </c>
    </row>
    <row r="13" spans="2:13" ht="26.25" customHeight="1" x14ac:dyDescent="0.2">
      <c r="B13" s="89"/>
      <c r="D13" s="74" t="str">
        <f>IF(ISERROR(VLOOKUP(ROW(D11),'WS-Abzug_Eingriff'!$A$5:$K$500,1,FALSE)),"",VLOOKUP(ROW(D11),'WS-Abzug_Eingriff'!$A$5:$K$500,2,FALSE))</f>
        <v/>
      </c>
      <c r="E13" s="94" t="str">
        <f>IF(ISERROR(VLOOKUP(ROW(D11),'WS-Abzug_Eingriff'!$A$5:$K$500,1,FALSE)),"",VLOOKUP(ROW(D11),'WS-Abzug_Eingriff'!$A$5:$K$500,3,FALSE))</f>
        <v/>
      </c>
      <c r="F13" s="94" t="str">
        <f>IF(ISERROR(VLOOKUP(ROW(E11),'WS-Abzug_Eingriff'!$A$5:$K$500,1,FALSE)),"",VLOOKUP(ROW(E11),'WS-Abzug_Eingriff'!$A$5:$K$500,4,FALSE))</f>
        <v/>
      </c>
      <c r="G13" s="94" t="str">
        <f>IF(ISERROR(VLOOKUP(ROW(F11),'WS-Abzug_Eingriff'!$A$5:$K$500,1,FALSE)),"",VLOOKUP(ROW(F11),'WS-Abzug_Eingriff'!$A$5:$K$500,5,FALSE))</f>
        <v/>
      </c>
      <c r="H13" s="162" t="str">
        <f>IF(ISERROR(VLOOKUP(ROW(G11),'WS-Abzug_Eingriff'!$A$5:$K$500,1,FALSE)),"",(VLOOKUP(ROW(G11),'WS-Abzug_Eingriff'!$A$5:$K$500,10,FALSE)/100))</f>
        <v/>
      </c>
      <c r="J13" s="80" t="str">
        <f t="shared" si="0"/>
        <v/>
      </c>
      <c r="K13" s="81" t="str">
        <f t="shared" si="1"/>
        <v/>
      </c>
      <c r="L13" s="81" t="str">
        <f t="shared" si="2"/>
        <v/>
      </c>
      <c r="M13" s="100" t="str">
        <f t="shared" si="3"/>
        <v/>
      </c>
    </row>
    <row r="14" spans="2:13" ht="26.25" customHeight="1" x14ac:dyDescent="0.2">
      <c r="B14" s="89"/>
      <c r="D14" s="74" t="str">
        <f>IF(ISERROR(VLOOKUP(ROW(D12),'WS-Abzug_Eingriff'!$A$5:$K$500,1,FALSE)),"",VLOOKUP(ROW(D12),'WS-Abzug_Eingriff'!$A$5:$K$500,2,FALSE))</f>
        <v/>
      </c>
      <c r="E14" s="94" t="str">
        <f>IF(ISERROR(VLOOKUP(ROW(D12),'WS-Abzug_Eingriff'!$A$5:$K$500,1,FALSE)),"",VLOOKUP(ROW(D12),'WS-Abzug_Eingriff'!$A$5:$K$500,3,FALSE))</f>
        <v/>
      </c>
      <c r="F14" s="94" t="str">
        <f>IF(ISERROR(VLOOKUP(ROW(E12),'WS-Abzug_Eingriff'!$A$5:$K$500,1,FALSE)),"",VLOOKUP(ROW(E12),'WS-Abzug_Eingriff'!$A$5:$K$500,4,FALSE))</f>
        <v/>
      </c>
      <c r="G14" s="94" t="str">
        <f>IF(ISERROR(VLOOKUP(ROW(F12),'WS-Abzug_Eingriff'!$A$5:$K$500,1,FALSE)),"",VLOOKUP(ROW(F12),'WS-Abzug_Eingriff'!$A$5:$K$500,5,FALSE))</f>
        <v/>
      </c>
      <c r="H14" s="162" t="str">
        <f>IF(ISERROR(VLOOKUP(ROW(G12),'WS-Abzug_Eingriff'!$A$5:$K$500,1,FALSE)),"",(VLOOKUP(ROW(G12),'WS-Abzug_Eingriff'!$A$5:$K$500,10,FALSE)/100))</f>
        <v/>
      </c>
      <c r="J14" s="80" t="str">
        <f t="shared" si="0"/>
        <v/>
      </c>
      <c r="K14" s="81" t="str">
        <f t="shared" si="1"/>
        <v/>
      </c>
      <c r="L14" s="81" t="str">
        <f t="shared" si="2"/>
        <v/>
      </c>
      <c r="M14" s="100" t="str">
        <f t="shared" si="3"/>
        <v/>
      </c>
    </row>
    <row r="15" spans="2:13" ht="26.25" customHeight="1" x14ac:dyDescent="0.2">
      <c r="B15" s="89"/>
      <c r="D15" s="74" t="str">
        <f>IF(ISERROR(VLOOKUP(ROW(D13),'WS-Abzug_Eingriff'!$A$5:$K$500,1,FALSE)),"",VLOOKUP(ROW(D13),'WS-Abzug_Eingriff'!$A$5:$K$500,2,FALSE))</f>
        <v/>
      </c>
      <c r="E15" s="94" t="str">
        <f>IF(ISERROR(VLOOKUP(ROW(D13),'WS-Abzug_Eingriff'!$A$5:$K$500,1,FALSE)),"",VLOOKUP(ROW(D13),'WS-Abzug_Eingriff'!$A$5:$K$500,3,FALSE))</f>
        <v/>
      </c>
      <c r="F15" s="94" t="str">
        <f>IF(ISERROR(VLOOKUP(ROW(E13),'WS-Abzug_Eingriff'!$A$5:$K$500,1,FALSE)),"",VLOOKUP(ROW(E13),'WS-Abzug_Eingriff'!$A$5:$K$500,4,FALSE))</f>
        <v/>
      </c>
      <c r="G15" s="94" t="str">
        <f>IF(ISERROR(VLOOKUP(ROW(F13),'WS-Abzug_Eingriff'!$A$5:$K$500,1,FALSE)),"",VLOOKUP(ROW(F13),'WS-Abzug_Eingriff'!$A$5:$K$500,5,FALSE))</f>
        <v/>
      </c>
      <c r="H15" s="162" t="str">
        <f>IF(ISERROR(VLOOKUP(ROW(G13),'WS-Abzug_Eingriff'!$A$5:$K$500,1,FALSE)),"",(VLOOKUP(ROW(G13),'WS-Abzug_Eingriff'!$A$5:$K$500,10,FALSE)/100))</f>
        <v/>
      </c>
      <c r="J15" s="80" t="str">
        <f t="shared" si="0"/>
        <v/>
      </c>
      <c r="K15" s="81" t="str">
        <f t="shared" si="1"/>
        <v/>
      </c>
      <c r="L15" s="81" t="str">
        <f t="shared" si="2"/>
        <v/>
      </c>
      <c r="M15" s="100" t="str">
        <f t="shared" si="3"/>
        <v/>
      </c>
    </row>
    <row r="16" spans="2:13" ht="26.25" customHeight="1" x14ac:dyDescent="0.2">
      <c r="B16" s="89"/>
      <c r="D16" s="74" t="str">
        <f>IF(ISERROR(VLOOKUP(ROW(D14),'WS-Abzug_Eingriff'!$A$5:$K$500,1,FALSE)),"",VLOOKUP(ROW(D14),'WS-Abzug_Eingriff'!$A$5:$K$500,2,FALSE))</f>
        <v/>
      </c>
      <c r="E16" s="94" t="str">
        <f>IF(ISERROR(VLOOKUP(ROW(D14),'WS-Abzug_Eingriff'!$A$5:$K$500,1,FALSE)),"",VLOOKUP(ROW(D14),'WS-Abzug_Eingriff'!$A$5:$K$500,3,FALSE))</f>
        <v/>
      </c>
      <c r="F16" s="94" t="str">
        <f>IF(ISERROR(VLOOKUP(ROW(E14),'WS-Abzug_Eingriff'!$A$5:$K$500,1,FALSE)),"",VLOOKUP(ROW(E14),'WS-Abzug_Eingriff'!$A$5:$K$500,4,FALSE))</f>
        <v/>
      </c>
      <c r="G16" s="94" t="str">
        <f>IF(ISERROR(VLOOKUP(ROW(F14),'WS-Abzug_Eingriff'!$A$5:$K$500,1,FALSE)),"",VLOOKUP(ROW(F14),'WS-Abzug_Eingriff'!$A$5:$K$500,5,FALSE))</f>
        <v/>
      </c>
      <c r="H16" s="162" t="str">
        <f>IF(ISERROR(VLOOKUP(ROW(G14),'WS-Abzug_Eingriff'!$A$5:$K$500,1,FALSE)),"",(VLOOKUP(ROW(G14),'WS-Abzug_Eingriff'!$A$5:$K$500,10,FALSE)/100))</f>
        <v/>
      </c>
      <c r="J16" s="80" t="str">
        <f t="shared" si="0"/>
        <v/>
      </c>
      <c r="K16" s="81" t="str">
        <f t="shared" si="1"/>
        <v/>
      </c>
      <c r="L16" s="81" t="str">
        <f t="shared" si="2"/>
        <v/>
      </c>
      <c r="M16" s="100" t="str">
        <f t="shared" si="3"/>
        <v/>
      </c>
    </row>
    <row r="17" spans="2:13" ht="26.25" customHeight="1" x14ac:dyDescent="0.2">
      <c r="B17" s="89"/>
      <c r="D17" s="74" t="str">
        <f>IF(ISERROR(VLOOKUP(ROW(D15),'WS-Abzug_Eingriff'!$A$5:$K$500,1,FALSE)),"",VLOOKUP(ROW(D15),'WS-Abzug_Eingriff'!$A$5:$K$500,2,FALSE))</f>
        <v/>
      </c>
      <c r="E17" s="94" t="str">
        <f>IF(ISERROR(VLOOKUP(ROW(D15),'WS-Abzug_Eingriff'!$A$5:$K$500,1,FALSE)),"",VLOOKUP(ROW(D15),'WS-Abzug_Eingriff'!$A$5:$K$500,3,FALSE))</f>
        <v/>
      </c>
      <c r="F17" s="94" t="str">
        <f>IF(ISERROR(VLOOKUP(ROW(E15),'WS-Abzug_Eingriff'!$A$5:$K$500,1,FALSE)),"",VLOOKUP(ROW(E15),'WS-Abzug_Eingriff'!$A$5:$K$500,4,FALSE))</f>
        <v/>
      </c>
      <c r="G17" s="94" t="str">
        <f>IF(ISERROR(VLOOKUP(ROW(F15),'WS-Abzug_Eingriff'!$A$5:$K$500,1,FALSE)),"",VLOOKUP(ROW(F15),'WS-Abzug_Eingriff'!$A$5:$K$500,5,FALSE))</f>
        <v/>
      </c>
      <c r="H17" s="162" t="str">
        <f>IF(ISERROR(VLOOKUP(ROW(G15),'WS-Abzug_Eingriff'!$A$5:$K$500,1,FALSE)),"",(VLOOKUP(ROW(G15),'WS-Abzug_Eingriff'!$A$5:$K$500,10,FALSE)/100))</f>
        <v/>
      </c>
      <c r="J17" s="80" t="str">
        <f t="shared" si="0"/>
        <v/>
      </c>
      <c r="K17" s="81" t="str">
        <f t="shared" si="1"/>
        <v/>
      </c>
      <c r="L17" s="81" t="str">
        <f t="shared" si="2"/>
        <v/>
      </c>
      <c r="M17" s="100" t="str">
        <f t="shared" si="3"/>
        <v/>
      </c>
    </row>
    <row r="18" spans="2:13" ht="26.25" customHeight="1" x14ac:dyDescent="0.2">
      <c r="B18" s="89"/>
      <c r="D18" s="74" t="str">
        <f>IF(ISERROR(VLOOKUP(ROW(D16),'WS-Abzug_Eingriff'!$A$5:$K$500,1,FALSE)),"",VLOOKUP(ROW(D16),'WS-Abzug_Eingriff'!$A$5:$K$500,2,FALSE))</f>
        <v/>
      </c>
      <c r="E18" s="94" t="str">
        <f>IF(ISERROR(VLOOKUP(ROW(D16),'WS-Abzug_Eingriff'!$A$5:$K$500,1,FALSE)),"",VLOOKUP(ROW(D16),'WS-Abzug_Eingriff'!$A$5:$K$500,3,FALSE))</f>
        <v/>
      </c>
      <c r="F18" s="94" t="str">
        <f>IF(ISERROR(VLOOKUP(ROW(E16),'WS-Abzug_Eingriff'!$A$5:$K$500,1,FALSE)),"",VLOOKUP(ROW(E16),'WS-Abzug_Eingriff'!$A$5:$K$500,4,FALSE))</f>
        <v/>
      </c>
      <c r="G18" s="94" t="str">
        <f>IF(ISERROR(VLOOKUP(ROW(F16),'WS-Abzug_Eingriff'!$A$5:$K$500,1,FALSE)),"",VLOOKUP(ROW(F16),'WS-Abzug_Eingriff'!$A$5:$K$500,5,FALSE))</f>
        <v/>
      </c>
      <c r="H18" s="162" t="str">
        <f>IF(ISERROR(VLOOKUP(ROW(G16),'WS-Abzug_Eingriff'!$A$5:$K$500,1,FALSE)),"",(VLOOKUP(ROW(G16),'WS-Abzug_Eingriff'!$A$5:$K$500,10,FALSE)/100))</f>
        <v/>
      </c>
      <c r="J18" s="80" t="str">
        <f t="shared" si="0"/>
        <v/>
      </c>
      <c r="K18" s="81" t="str">
        <f t="shared" si="1"/>
        <v/>
      </c>
      <c r="L18" s="81" t="str">
        <f t="shared" si="2"/>
        <v/>
      </c>
      <c r="M18" s="100" t="str">
        <f t="shared" si="3"/>
        <v/>
      </c>
    </row>
    <row r="19" spans="2:13" ht="26.25" customHeight="1" x14ac:dyDescent="0.2">
      <c r="B19" s="89"/>
      <c r="D19" s="74" t="str">
        <f>IF(ISERROR(VLOOKUP(ROW(D17),'WS-Abzug_Eingriff'!$A$5:$K$500,1,FALSE)),"",VLOOKUP(ROW(D17),'WS-Abzug_Eingriff'!$A$5:$K$500,2,FALSE))</f>
        <v/>
      </c>
      <c r="E19" s="94" t="str">
        <f>IF(ISERROR(VLOOKUP(ROW(D17),'WS-Abzug_Eingriff'!$A$5:$K$500,1,FALSE)),"",VLOOKUP(ROW(D17),'WS-Abzug_Eingriff'!$A$5:$K$500,3,FALSE))</f>
        <v/>
      </c>
      <c r="F19" s="94" t="str">
        <f>IF(ISERROR(VLOOKUP(ROW(E17),'WS-Abzug_Eingriff'!$A$5:$K$500,1,FALSE)),"",VLOOKUP(ROW(E17),'WS-Abzug_Eingriff'!$A$5:$K$500,4,FALSE))</f>
        <v/>
      </c>
      <c r="G19" s="94" t="str">
        <f>IF(ISERROR(VLOOKUP(ROW(F17),'WS-Abzug_Eingriff'!$A$5:$K$500,1,FALSE)),"",VLOOKUP(ROW(F17),'WS-Abzug_Eingriff'!$A$5:$K$500,5,FALSE))</f>
        <v/>
      </c>
      <c r="H19" s="162" t="str">
        <f>IF(ISERROR(VLOOKUP(ROW(G17),'WS-Abzug_Eingriff'!$A$5:$K$500,1,FALSE)),"",(VLOOKUP(ROW(G17),'WS-Abzug_Eingriff'!$A$5:$K$500,10,FALSE)/100))</f>
        <v/>
      </c>
      <c r="J19" s="80" t="str">
        <f t="shared" si="0"/>
        <v/>
      </c>
      <c r="K19" s="81" t="str">
        <f t="shared" si="1"/>
        <v/>
      </c>
      <c r="L19" s="81" t="str">
        <f t="shared" si="2"/>
        <v/>
      </c>
      <c r="M19" s="100" t="str">
        <f t="shared" si="3"/>
        <v/>
      </c>
    </row>
    <row r="20" spans="2:13" ht="26.25" customHeight="1" x14ac:dyDescent="0.2">
      <c r="B20" s="89"/>
      <c r="D20" s="74" t="str">
        <f>IF(ISERROR(VLOOKUP(ROW(D18),'WS-Abzug_Eingriff'!$A$5:$K$500,1,FALSE)),"",VLOOKUP(ROW(D18),'WS-Abzug_Eingriff'!$A$5:$K$500,2,FALSE))</f>
        <v/>
      </c>
      <c r="E20" s="94" t="str">
        <f>IF(ISERROR(VLOOKUP(ROW(D18),'WS-Abzug_Eingriff'!$A$5:$K$500,1,FALSE)),"",VLOOKUP(ROW(D18),'WS-Abzug_Eingriff'!$A$5:$K$500,3,FALSE))</f>
        <v/>
      </c>
      <c r="F20" s="94" t="str">
        <f>IF(ISERROR(VLOOKUP(ROW(E18),'WS-Abzug_Eingriff'!$A$5:$K$500,1,FALSE)),"",VLOOKUP(ROW(E18),'WS-Abzug_Eingriff'!$A$5:$K$500,4,FALSE))</f>
        <v/>
      </c>
      <c r="G20" s="94" t="str">
        <f>IF(ISERROR(VLOOKUP(ROW(F18),'WS-Abzug_Eingriff'!$A$5:$K$500,1,FALSE)),"",VLOOKUP(ROW(F18),'WS-Abzug_Eingriff'!$A$5:$K$500,5,FALSE))</f>
        <v/>
      </c>
      <c r="H20" s="162" t="str">
        <f>IF(ISERROR(VLOOKUP(ROW(G18),'WS-Abzug_Eingriff'!$A$5:$K$500,1,FALSE)),"",(VLOOKUP(ROW(G18),'WS-Abzug_Eingriff'!$A$5:$K$500,10,FALSE)/100))</f>
        <v/>
      </c>
      <c r="J20" s="80" t="str">
        <f t="shared" si="0"/>
        <v/>
      </c>
      <c r="K20" s="81" t="str">
        <f t="shared" si="1"/>
        <v/>
      </c>
      <c r="L20" s="81" t="str">
        <f t="shared" si="2"/>
        <v/>
      </c>
      <c r="M20" s="100" t="str">
        <f t="shared" si="3"/>
        <v/>
      </c>
    </row>
    <row r="21" spans="2:13" ht="26.25" customHeight="1" x14ac:dyDescent="0.2">
      <c r="B21" s="89"/>
      <c r="D21" s="74" t="str">
        <f>IF(ISERROR(VLOOKUP(ROW(D19),'WS-Abzug_Eingriff'!$A$5:$K$500,1,FALSE)),"",VLOOKUP(ROW(D19),'WS-Abzug_Eingriff'!$A$5:$K$500,2,FALSE))</f>
        <v/>
      </c>
      <c r="E21" s="94" t="str">
        <f>IF(ISERROR(VLOOKUP(ROW(D19),'WS-Abzug_Eingriff'!$A$5:$K$500,1,FALSE)),"",VLOOKUP(ROW(D19),'WS-Abzug_Eingriff'!$A$5:$K$500,3,FALSE))</f>
        <v/>
      </c>
      <c r="F21" s="94" t="str">
        <f>IF(ISERROR(VLOOKUP(ROW(E19),'WS-Abzug_Eingriff'!$A$5:$K$500,1,FALSE)),"",VLOOKUP(ROW(E19),'WS-Abzug_Eingriff'!$A$5:$K$500,4,FALSE))</f>
        <v/>
      </c>
      <c r="G21" s="94" t="str">
        <f>IF(ISERROR(VLOOKUP(ROW(F19),'WS-Abzug_Eingriff'!$A$5:$K$500,1,FALSE)),"",VLOOKUP(ROW(F19),'WS-Abzug_Eingriff'!$A$5:$K$500,5,FALSE))</f>
        <v/>
      </c>
      <c r="H21" s="162" t="str">
        <f>IF(ISERROR(VLOOKUP(ROW(G19),'WS-Abzug_Eingriff'!$A$5:$K$500,1,FALSE)),"",(VLOOKUP(ROW(G19),'WS-Abzug_Eingriff'!$A$5:$K$500,10,FALSE)/100))</f>
        <v/>
      </c>
      <c r="J21" s="80" t="str">
        <f t="shared" si="0"/>
        <v/>
      </c>
      <c r="K21" s="81" t="str">
        <f t="shared" si="1"/>
        <v/>
      </c>
      <c r="L21" s="81" t="str">
        <f t="shared" si="2"/>
        <v/>
      </c>
      <c r="M21" s="100" t="str">
        <f t="shared" si="3"/>
        <v/>
      </c>
    </row>
    <row r="22" spans="2:13" ht="26.25" customHeight="1" x14ac:dyDescent="0.2">
      <c r="B22" s="89"/>
      <c r="D22" s="74" t="str">
        <f>IF(ISERROR(VLOOKUP(ROW(D20),'WS-Abzug_Eingriff'!$A$5:$K$500,1,FALSE)),"",VLOOKUP(ROW(D20),'WS-Abzug_Eingriff'!$A$5:$K$500,2,FALSE))</f>
        <v/>
      </c>
      <c r="E22" s="94" t="str">
        <f>IF(ISERROR(VLOOKUP(ROW(D20),'WS-Abzug_Eingriff'!$A$5:$K$500,1,FALSE)),"",VLOOKUP(ROW(D20),'WS-Abzug_Eingriff'!$A$5:$K$500,3,FALSE))</f>
        <v/>
      </c>
      <c r="F22" s="94" t="str">
        <f>IF(ISERROR(VLOOKUP(ROW(E20),'WS-Abzug_Eingriff'!$A$5:$K$500,1,FALSE)),"",VLOOKUP(ROW(E20),'WS-Abzug_Eingriff'!$A$5:$K$500,4,FALSE))</f>
        <v/>
      </c>
      <c r="G22" s="94" t="str">
        <f>IF(ISERROR(VLOOKUP(ROW(F20),'WS-Abzug_Eingriff'!$A$5:$K$500,1,FALSE)),"",VLOOKUP(ROW(F20),'WS-Abzug_Eingriff'!$A$5:$K$500,5,FALSE))</f>
        <v/>
      </c>
      <c r="H22" s="162" t="str">
        <f>IF(ISERROR(VLOOKUP(ROW(G20),'WS-Abzug_Eingriff'!$A$5:$K$500,1,FALSE)),"",(VLOOKUP(ROW(G20),'WS-Abzug_Eingriff'!$A$5:$K$500,10,FALSE)/100))</f>
        <v/>
      </c>
      <c r="J22" s="80" t="str">
        <f t="shared" si="0"/>
        <v/>
      </c>
      <c r="K22" s="81" t="str">
        <f t="shared" si="1"/>
        <v/>
      </c>
      <c r="L22" s="81" t="str">
        <f t="shared" si="2"/>
        <v/>
      </c>
      <c r="M22" s="100" t="str">
        <f t="shared" si="3"/>
        <v/>
      </c>
    </row>
    <row r="23" spans="2:13" ht="26.25" customHeight="1" x14ac:dyDescent="0.2">
      <c r="B23" s="89"/>
      <c r="D23" s="74" t="str">
        <f>IF(ISERROR(VLOOKUP(ROW(D21),'WS-Abzug_Eingriff'!$A$5:$K$500,1,FALSE)),"",VLOOKUP(ROW(D21),'WS-Abzug_Eingriff'!$A$5:$K$500,2,FALSE))</f>
        <v/>
      </c>
      <c r="E23" s="94" t="str">
        <f>IF(ISERROR(VLOOKUP(ROW(D21),'WS-Abzug_Eingriff'!$A$5:$K$500,1,FALSE)),"",VLOOKUP(ROW(D21),'WS-Abzug_Eingriff'!$A$5:$K$500,3,FALSE))</f>
        <v/>
      </c>
      <c r="F23" s="94" t="str">
        <f>IF(ISERROR(VLOOKUP(ROW(E21),'WS-Abzug_Eingriff'!$A$5:$K$500,1,FALSE)),"",VLOOKUP(ROW(E21),'WS-Abzug_Eingriff'!$A$5:$K$500,4,FALSE))</f>
        <v/>
      </c>
      <c r="G23" s="94" t="str">
        <f>IF(ISERROR(VLOOKUP(ROW(F21),'WS-Abzug_Eingriff'!$A$5:$K$500,1,FALSE)),"",VLOOKUP(ROW(F21),'WS-Abzug_Eingriff'!$A$5:$K$500,5,FALSE))</f>
        <v/>
      </c>
      <c r="H23" s="162" t="str">
        <f>IF(ISERROR(VLOOKUP(ROW(G21),'WS-Abzug_Eingriff'!$A$5:$K$500,1,FALSE)),"",(VLOOKUP(ROW(G21),'WS-Abzug_Eingriff'!$A$5:$K$500,10,FALSE)/100))</f>
        <v/>
      </c>
      <c r="J23" s="80" t="str">
        <f t="shared" si="0"/>
        <v/>
      </c>
      <c r="K23" s="81" t="str">
        <f t="shared" si="1"/>
        <v/>
      </c>
      <c r="L23" s="81" t="str">
        <f t="shared" si="2"/>
        <v/>
      </c>
      <c r="M23" s="100" t="str">
        <f t="shared" si="3"/>
        <v/>
      </c>
    </row>
    <row r="24" spans="2:13" ht="26.25" customHeight="1" x14ac:dyDescent="0.2">
      <c r="B24" s="89"/>
      <c r="D24" s="74" t="str">
        <f>IF(ISERROR(VLOOKUP(ROW(D22),'WS-Abzug_Eingriff'!$A$5:$K$500,1,FALSE)),"",VLOOKUP(ROW(D22),'WS-Abzug_Eingriff'!$A$5:$K$500,2,FALSE))</f>
        <v/>
      </c>
      <c r="E24" s="94" t="str">
        <f>IF(ISERROR(VLOOKUP(ROW(D22),'WS-Abzug_Eingriff'!$A$5:$K$500,1,FALSE)),"",VLOOKUP(ROW(D22),'WS-Abzug_Eingriff'!$A$5:$K$500,3,FALSE))</f>
        <v/>
      </c>
      <c r="F24" s="94" t="str">
        <f>IF(ISERROR(VLOOKUP(ROW(E22),'WS-Abzug_Eingriff'!$A$5:$K$500,1,FALSE)),"",VLOOKUP(ROW(E22),'WS-Abzug_Eingriff'!$A$5:$K$500,4,FALSE))</f>
        <v/>
      </c>
      <c r="G24" s="94" t="str">
        <f>IF(ISERROR(VLOOKUP(ROW(F22),'WS-Abzug_Eingriff'!$A$5:$K$500,1,FALSE)),"",VLOOKUP(ROW(F22),'WS-Abzug_Eingriff'!$A$5:$K$500,5,FALSE))</f>
        <v/>
      </c>
      <c r="H24" s="162" t="str">
        <f>IF(ISERROR(VLOOKUP(ROW(G22),'WS-Abzug_Eingriff'!$A$5:$K$500,1,FALSE)),"",(VLOOKUP(ROW(G22),'WS-Abzug_Eingriff'!$A$5:$K$500,10,FALSE)/100))</f>
        <v/>
      </c>
      <c r="J24" s="80" t="str">
        <f t="shared" si="0"/>
        <v/>
      </c>
      <c r="K24" s="81" t="str">
        <f t="shared" si="1"/>
        <v/>
      </c>
      <c r="L24" s="81" t="str">
        <f t="shared" si="2"/>
        <v/>
      </c>
      <c r="M24" s="100" t="str">
        <f t="shared" si="3"/>
        <v/>
      </c>
    </row>
    <row r="25" spans="2:13" ht="26.25" customHeight="1" x14ac:dyDescent="0.2">
      <c r="B25" s="89"/>
      <c r="D25" s="74" t="str">
        <f>IF(ISERROR(VLOOKUP(ROW(D23),'WS-Abzug_Eingriff'!$A$5:$K$500,1,FALSE)),"",VLOOKUP(ROW(D23),'WS-Abzug_Eingriff'!$A$5:$K$500,2,FALSE))</f>
        <v/>
      </c>
      <c r="E25" s="94" t="str">
        <f>IF(ISERROR(VLOOKUP(ROW(D23),'WS-Abzug_Eingriff'!$A$5:$K$500,1,FALSE)),"",VLOOKUP(ROW(D23),'WS-Abzug_Eingriff'!$A$5:$K$500,3,FALSE))</f>
        <v/>
      </c>
      <c r="F25" s="94" t="str">
        <f>IF(ISERROR(VLOOKUP(ROW(E23),'WS-Abzug_Eingriff'!$A$5:$K$500,1,FALSE)),"",VLOOKUP(ROW(E23),'WS-Abzug_Eingriff'!$A$5:$K$500,4,FALSE))</f>
        <v/>
      </c>
      <c r="G25" s="94" t="str">
        <f>IF(ISERROR(VLOOKUP(ROW(F23),'WS-Abzug_Eingriff'!$A$5:$K$500,1,FALSE)),"",VLOOKUP(ROW(F23),'WS-Abzug_Eingriff'!$A$5:$K$500,5,FALSE))</f>
        <v/>
      </c>
      <c r="H25" s="162" t="str">
        <f>IF(ISERROR(VLOOKUP(ROW(G23),'WS-Abzug_Eingriff'!$A$5:$K$500,1,FALSE)),"",(VLOOKUP(ROW(G23),'WS-Abzug_Eingriff'!$A$5:$K$500,10,FALSE)/100))</f>
        <v/>
      </c>
      <c r="J25" s="80" t="str">
        <f t="shared" si="0"/>
        <v/>
      </c>
      <c r="K25" s="81" t="str">
        <f t="shared" si="1"/>
        <v/>
      </c>
      <c r="L25" s="81" t="str">
        <f t="shared" si="2"/>
        <v/>
      </c>
      <c r="M25" s="100" t="str">
        <f t="shared" si="3"/>
        <v/>
      </c>
    </row>
    <row r="26" spans="2:13" ht="26.25" customHeight="1" x14ac:dyDescent="0.2">
      <c r="B26" s="89"/>
      <c r="D26" s="74" t="str">
        <f>IF(ISERROR(VLOOKUP(ROW(D24),'WS-Abzug_Eingriff'!$A$5:$K$500,1,FALSE)),"",VLOOKUP(ROW(D24),'WS-Abzug_Eingriff'!$A$5:$K$500,2,FALSE))</f>
        <v/>
      </c>
      <c r="E26" s="94" t="str">
        <f>IF(ISERROR(VLOOKUP(ROW(D24),'WS-Abzug_Eingriff'!$A$5:$K$500,1,FALSE)),"",VLOOKUP(ROW(D24),'WS-Abzug_Eingriff'!$A$5:$K$500,3,FALSE))</f>
        <v/>
      </c>
      <c r="F26" s="94" t="str">
        <f>IF(ISERROR(VLOOKUP(ROW(E24),'WS-Abzug_Eingriff'!$A$5:$K$500,1,FALSE)),"",VLOOKUP(ROW(E24),'WS-Abzug_Eingriff'!$A$5:$K$500,4,FALSE))</f>
        <v/>
      </c>
      <c r="G26" s="94" t="str">
        <f>IF(ISERROR(VLOOKUP(ROW(F24),'WS-Abzug_Eingriff'!$A$5:$K$500,1,FALSE)),"",VLOOKUP(ROW(F24),'WS-Abzug_Eingriff'!$A$5:$K$500,5,FALSE))</f>
        <v/>
      </c>
      <c r="H26" s="162" t="str">
        <f>IF(ISERROR(VLOOKUP(ROW(G24),'WS-Abzug_Eingriff'!$A$5:$K$500,1,FALSE)),"",(VLOOKUP(ROW(G24),'WS-Abzug_Eingriff'!$A$5:$K$500,10,FALSE)/100))</f>
        <v/>
      </c>
      <c r="J26" s="80" t="str">
        <f t="shared" si="0"/>
        <v/>
      </c>
      <c r="K26" s="81" t="str">
        <f t="shared" si="1"/>
        <v/>
      </c>
      <c r="L26" s="81" t="str">
        <f t="shared" si="2"/>
        <v/>
      </c>
      <c r="M26" s="100" t="str">
        <f t="shared" si="3"/>
        <v/>
      </c>
    </row>
    <row r="27" spans="2:13" ht="26.25" customHeight="1" x14ac:dyDescent="0.2">
      <c r="B27" s="89"/>
      <c r="D27" s="74" t="str">
        <f>IF(ISERROR(VLOOKUP(ROW(D25),'WS-Abzug_Eingriff'!$A$5:$K$500,1,FALSE)),"",VLOOKUP(ROW(D25),'WS-Abzug_Eingriff'!$A$5:$K$500,2,FALSE))</f>
        <v/>
      </c>
      <c r="E27" s="94" t="str">
        <f>IF(ISERROR(VLOOKUP(ROW(D25),'WS-Abzug_Eingriff'!$A$5:$K$500,1,FALSE)),"",VLOOKUP(ROW(D25),'WS-Abzug_Eingriff'!$A$5:$K$500,3,FALSE))</f>
        <v/>
      </c>
      <c r="F27" s="94" t="str">
        <f>IF(ISERROR(VLOOKUP(ROW(E25),'WS-Abzug_Eingriff'!$A$5:$K$500,1,FALSE)),"",VLOOKUP(ROW(E25),'WS-Abzug_Eingriff'!$A$5:$K$500,4,FALSE))</f>
        <v/>
      </c>
      <c r="G27" s="94" t="str">
        <f>IF(ISERROR(VLOOKUP(ROW(F25),'WS-Abzug_Eingriff'!$A$5:$K$500,1,FALSE)),"",VLOOKUP(ROW(F25),'WS-Abzug_Eingriff'!$A$5:$K$500,5,FALSE))</f>
        <v/>
      </c>
      <c r="H27" s="162" t="str">
        <f>IF(ISERROR(VLOOKUP(ROW(G25),'WS-Abzug_Eingriff'!$A$5:$K$500,1,FALSE)),"",(VLOOKUP(ROW(G25),'WS-Abzug_Eingriff'!$A$5:$K$500,10,FALSE)/100))</f>
        <v/>
      </c>
      <c r="J27" s="80" t="str">
        <f t="shared" si="0"/>
        <v/>
      </c>
      <c r="K27" s="81" t="str">
        <f t="shared" si="1"/>
        <v/>
      </c>
      <c r="L27" s="81" t="str">
        <f t="shared" si="2"/>
        <v/>
      </c>
      <c r="M27" s="100" t="str">
        <f t="shared" si="3"/>
        <v/>
      </c>
    </row>
    <row r="28" spans="2:13" ht="26.25" customHeight="1" x14ac:dyDescent="0.2">
      <c r="B28" s="89"/>
      <c r="D28" s="74" t="str">
        <f>IF(ISERROR(VLOOKUP(ROW(D26),'WS-Abzug_Eingriff'!$A$5:$K$500,1,FALSE)),"",VLOOKUP(ROW(D26),'WS-Abzug_Eingriff'!$A$5:$K$500,2,FALSE))</f>
        <v/>
      </c>
      <c r="E28" s="94" t="str">
        <f>IF(ISERROR(VLOOKUP(ROW(D26),'WS-Abzug_Eingriff'!$A$5:$K$500,1,FALSE)),"",VLOOKUP(ROW(D26),'WS-Abzug_Eingriff'!$A$5:$K$500,3,FALSE))</f>
        <v/>
      </c>
      <c r="F28" s="94" t="str">
        <f>IF(ISERROR(VLOOKUP(ROW(E26),'WS-Abzug_Eingriff'!$A$5:$K$500,1,FALSE)),"",VLOOKUP(ROW(E26),'WS-Abzug_Eingriff'!$A$5:$K$500,4,FALSE))</f>
        <v/>
      </c>
      <c r="G28" s="94" t="str">
        <f>IF(ISERROR(VLOOKUP(ROW(F26),'WS-Abzug_Eingriff'!$A$5:$K$500,1,FALSE)),"",VLOOKUP(ROW(F26),'WS-Abzug_Eingriff'!$A$5:$K$500,5,FALSE))</f>
        <v/>
      </c>
      <c r="H28" s="162" t="str">
        <f>IF(ISERROR(VLOOKUP(ROW(G26),'WS-Abzug_Eingriff'!$A$5:$K$500,1,FALSE)),"",(VLOOKUP(ROW(G26),'WS-Abzug_Eingriff'!$A$5:$K$500,10,FALSE)/100))</f>
        <v/>
      </c>
      <c r="J28" s="80" t="str">
        <f t="shared" si="0"/>
        <v/>
      </c>
      <c r="K28" s="81" t="str">
        <f t="shared" si="1"/>
        <v/>
      </c>
      <c r="L28" s="81" t="str">
        <f t="shared" si="2"/>
        <v/>
      </c>
      <c r="M28" s="100" t="str">
        <f t="shared" si="3"/>
        <v/>
      </c>
    </row>
    <row r="29" spans="2:13" ht="26.25" customHeight="1" x14ac:dyDescent="0.2">
      <c r="B29" s="89"/>
      <c r="D29" s="74" t="str">
        <f>IF(ISERROR(VLOOKUP(ROW(D27),'WS-Abzug_Eingriff'!$A$5:$K$500,1,FALSE)),"",VLOOKUP(ROW(D27),'WS-Abzug_Eingriff'!$A$5:$K$500,2,FALSE))</f>
        <v/>
      </c>
      <c r="E29" s="94" t="str">
        <f>IF(ISERROR(VLOOKUP(ROW(D27),'WS-Abzug_Eingriff'!$A$5:$K$500,1,FALSE)),"",VLOOKUP(ROW(D27),'WS-Abzug_Eingriff'!$A$5:$K$500,3,FALSE))</f>
        <v/>
      </c>
      <c r="F29" s="94" t="str">
        <f>IF(ISERROR(VLOOKUP(ROW(E27),'WS-Abzug_Eingriff'!$A$5:$K$500,1,FALSE)),"",VLOOKUP(ROW(E27),'WS-Abzug_Eingriff'!$A$5:$K$500,4,FALSE))</f>
        <v/>
      </c>
      <c r="G29" s="94" t="str">
        <f>IF(ISERROR(VLOOKUP(ROW(F27),'WS-Abzug_Eingriff'!$A$5:$K$500,1,FALSE)),"",VLOOKUP(ROW(F27),'WS-Abzug_Eingriff'!$A$5:$K$500,5,FALSE))</f>
        <v/>
      </c>
      <c r="H29" s="162" t="str">
        <f>IF(ISERROR(VLOOKUP(ROW(G27),'WS-Abzug_Eingriff'!$A$5:$K$500,1,FALSE)),"",(VLOOKUP(ROW(G27),'WS-Abzug_Eingriff'!$A$5:$K$500,10,FALSE)/100))</f>
        <v/>
      </c>
      <c r="J29" s="80" t="str">
        <f t="shared" si="0"/>
        <v/>
      </c>
      <c r="K29" s="81" t="str">
        <f t="shared" si="1"/>
        <v/>
      </c>
      <c r="L29" s="81" t="str">
        <f t="shared" si="2"/>
        <v/>
      </c>
      <c r="M29" s="100" t="str">
        <f t="shared" si="3"/>
        <v/>
      </c>
    </row>
    <row r="30" spans="2:13" ht="26.25" customHeight="1" x14ac:dyDescent="0.2">
      <c r="B30" s="89"/>
      <c r="D30" s="74" t="str">
        <f>IF(ISERROR(VLOOKUP(ROW(D28),'WS-Abzug_Eingriff'!$A$5:$K$500,1,FALSE)),"",VLOOKUP(ROW(D28),'WS-Abzug_Eingriff'!$A$5:$K$500,2,FALSE))</f>
        <v/>
      </c>
      <c r="E30" s="94" t="str">
        <f>IF(ISERROR(VLOOKUP(ROW(D28),'WS-Abzug_Eingriff'!$A$5:$K$500,1,FALSE)),"",VLOOKUP(ROW(D28),'WS-Abzug_Eingriff'!$A$5:$K$500,3,FALSE))</f>
        <v/>
      </c>
      <c r="F30" s="94" t="str">
        <f>IF(ISERROR(VLOOKUP(ROW(E28),'WS-Abzug_Eingriff'!$A$5:$K$500,1,FALSE)),"",VLOOKUP(ROW(E28),'WS-Abzug_Eingriff'!$A$5:$K$500,4,FALSE))</f>
        <v/>
      </c>
      <c r="G30" s="94" t="str">
        <f>IF(ISERROR(VLOOKUP(ROW(F28),'WS-Abzug_Eingriff'!$A$5:$K$500,1,FALSE)),"",VLOOKUP(ROW(F28),'WS-Abzug_Eingriff'!$A$5:$K$500,5,FALSE))</f>
        <v/>
      </c>
      <c r="H30" s="162" t="str">
        <f>IF(ISERROR(VLOOKUP(ROW(G28),'WS-Abzug_Eingriff'!$A$5:$K$500,1,FALSE)),"",(VLOOKUP(ROW(G28),'WS-Abzug_Eingriff'!$A$5:$K$500,10,FALSE)/100))</f>
        <v/>
      </c>
      <c r="J30" s="80" t="str">
        <f t="shared" si="0"/>
        <v/>
      </c>
      <c r="K30" s="81" t="str">
        <f t="shared" si="1"/>
        <v/>
      </c>
      <c r="L30" s="81" t="str">
        <f t="shared" si="2"/>
        <v/>
      </c>
      <c r="M30" s="100" t="str">
        <f t="shared" si="3"/>
        <v/>
      </c>
    </row>
    <row r="31" spans="2:13" ht="26.25" customHeight="1" x14ac:dyDescent="0.2">
      <c r="B31" s="89"/>
      <c r="D31" s="74" t="str">
        <f>IF(ISERROR(VLOOKUP(ROW(D29),'WS-Abzug_Eingriff'!$A$5:$K$500,1,FALSE)),"",VLOOKUP(ROW(D29),'WS-Abzug_Eingriff'!$A$5:$K$500,2,FALSE))</f>
        <v/>
      </c>
      <c r="E31" s="94" t="str">
        <f>IF(ISERROR(VLOOKUP(ROW(D29),'WS-Abzug_Eingriff'!$A$5:$K$500,1,FALSE)),"",VLOOKUP(ROW(D29),'WS-Abzug_Eingriff'!$A$5:$K$500,3,FALSE))</f>
        <v/>
      </c>
      <c r="F31" s="94" t="str">
        <f>IF(ISERROR(VLOOKUP(ROW(E29),'WS-Abzug_Eingriff'!$A$5:$K$500,1,FALSE)),"",VLOOKUP(ROW(E29),'WS-Abzug_Eingriff'!$A$5:$K$500,4,FALSE))</f>
        <v/>
      </c>
      <c r="G31" s="94" t="str">
        <f>IF(ISERROR(VLOOKUP(ROW(F29),'WS-Abzug_Eingriff'!$A$5:$K$500,1,FALSE)),"",VLOOKUP(ROW(F29),'WS-Abzug_Eingriff'!$A$5:$K$500,5,FALSE))</f>
        <v/>
      </c>
      <c r="H31" s="162" t="str">
        <f>IF(ISERROR(VLOOKUP(ROW(G29),'WS-Abzug_Eingriff'!$A$5:$K$500,1,FALSE)),"",(VLOOKUP(ROW(G29),'WS-Abzug_Eingriff'!$A$5:$K$500,10,FALSE)/100))</f>
        <v/>
      </c>
      <c r="J31" s="80" t="str">
        <f t="shared" si="0"/>
        <v/>
      </c>
      <c r="K31" s="81" t="str">
        <f t="shared" si="1"/>
        <v/>
      </c>
      <c r="L31" s="81" t="str">
        <f t="shared" si="2"/>
        <v/>
      </c>
      <c r="M31" s="100" t="str">
        <f t="shared" si="3"/>
        <v/>
      </c>
    </row>
    <row r="32" spans="2:13" ht="26.25" customHeight="1" x14ac:dyDescent="0.2">
      <c r="B32" s="89"/>
      <c r="D32" s="74" t="str">
        <f>IF(ISERROR(VLOOKUP(ROW(D30),'WS-Abzug_Eingriff'!$A$5:$K$500,1,FALSE)),"",VLOOKUP(ROW(D30),'WS-Abzug_Eingriff'!$A$5:$K$500,2,FALSE))</f>
        <v/>
      </c>
      <c r="E32" s="94" t="str">
        <f>IF(ISERROR(VLOOKUP(ROW(D30),'WS-Abzug_Eingriff'!$A$5:$K$500,1,FALSE)),"",VLOOKUP(ROW(D30),'WS-Abzug_Eingriff'!$A$5:$K$500,3,FALSE))</f>
        <v/>
      </c>
      <c r="F32" s="94" t="str">
        <f>IF(ISERROR(VLOOKUP(ROW(E30),'WS-Abzug_Eingriff'!$A$5:$K$500,1,FALSE)),"",VLOOKUP(ROW(E30),'WS-Abzug_Eingriff'!$A$5:$K$500,4,FALSE))</f>
        <v/>
      </c>
      <c r="G32" s="94" t="str">
        <f>IF(ISERROR(VLOOKUP(ROW(F30),'WS-Abzug_Eingriff'!$A$5:$K$500,1,FALSE)),"",VLOOKUP(ROW(F30),'WS-Abzug_Eingriff'!$A$5:$K$500,5,FALSE))</f>
        <v/>
      </c>
      <c r="H32" s="162" t="str">
        <f>IF(ISERROR(VLOOKUP(ROW(G30),'WS-Abzug_Eingriff'!$A$5:$K$500,1,FALSE)),"",(VLOOKUP(ROW(G30),'WS-Abzug_Eingriff'!$A$5:$K$500,10,FALSE)/100))</f>
        <v/>
      </c>
      <c r="J32" s="80" t="str">
        <f t="shared" si="0"/>
        <v/>
      </c>
      <c r="K32" s="81" t="str">
        <f t="shared" si="1"/>
        <v/>
      </c>
      <c r="L32" s="81" t="str">
        <f t="shared" si="2"/>
        <v/>
      </c>
      <c r="M32" s="100" t="str">
        <f t="shared" si="3"/>
        <v/>
      </c>
    </row>
    <row r="33" spans="2:13" ht="26.25" customHeight="1" x14ac:dyDescent="0.2">
      <c r="B33" s="89"/>
      <c r="D33" s="74" t="str">
        <f>IF(ISERROR(VLOOKUP(ROW(D31),'WS-Abzug_Eingriff'!$A$5:$K$500,1,FALSE)),"",VLOOKUP(ROW(D31),'WS-Abzug_Eingriff'!$A$5:$K$500,2,FALSE))</f>
        <v/>
      </c>
      <c r="E33" s="94" t="str">
        <f>IF(ISERROR(VLOOKUP(ROW(D31),'WS-Abzug_Eingriff'!$A$5:$K$500,1,FALSE)),"",VLOOKUP(ROW(D31),'WS-Abzug_Eingriff'!$A$5:$K$500,3,FALSE))</f>
        <v/>
      </c>
      <c r="F33" s="94" t="str">
        <f>IF(ISERROR(VLOOKUP(ROW(E31),'WS-Abzug_Eingriff'!$A$5:$K$500,1,FALSE)),"",VLOOKUP(ROW(E31),'WS-Abzug_Eingriff'!$A$5:$K$500,4,FALSE))</f>
        <v/>
      </c>
      <c r="G33" s="94" t="str">
        <f>IF(ISERROR(VLOOKUP(ROW(F31),'WS-Abzug_Eingriff'!$A$5:$K$500,1,FALSE)),"",VLOOKUP(ROW(F31),'WS-Abzug_Eingriff'!$A$5:$K$500,5,FALSE))</f>
        <v/>
      </c>
      <c r="H33" s="162" t="str">
        <f>IF(ISERROR(VLOOKUP(ROW(G31),'WS-Abzug_Eingriff'!$A$5:$K$500,1,FALSE)),"",(VLOOKUP(ROW(G31),'WS-Abzug_Eingriff'!$A$5:$K$500,10,FALSE)/100))</f>
        <v/>
      </c>
      <c r="J33" s="80" t="str">
        <f t="shared" si="0"/>
        <v/>
      </c>
      <c r="K33" s="81" t="str">
        <f t="shared" si="1"/>
        <v/>
      </c>
      <c r="L33" s="81" t="str">
        <f t="shared" si="2"/>
        <v/>
      </c>
      <c r="M33" s="100" t="str">
        <f t="shared" si="3"/>
        <v/>
      </c>
    </row>
    <row r="34" spans="2:13" ht="26.25" customHeight="1" x14ac:dyDescent="0.2">
      <c r="B34" s="89"/>
      <c r="D34" s="74" t="str">
        <f>IF(ISERROR(VLOOKUP(ROW(D32),'WS-Abzug_Eingriff'!$A$5:$K$500,1,FALSE)),"",VLOOKUP(ROW(D32),'WS-Abzug_Eingriff'!$A$5:$K$500,2,FALSE))</f>
        <v/>
      </c>
      <c r="E34" s="94" t="str">
        <f>IF(ISERROR(VLOOKUP(ROW(D32),'WS-Abzug_Eingriff'!$A$5:$K$500,1,FALSE)),"",VLOOKUP(ROW(D32),'WS-Abzug_Eingriff'!$A$5:$K$500,3,FALSE))</f>
        <v/>
      </c>
      <c r="F34" s="94" t="str">
        <f>IF(ISERROR(VLOOKUP(ROW(E32),'WS-Abzug_Eingriff'!$A$5:$K$500,1,FALSE)),"",VLOOKUP(ROW(E32),'WS-Abzug_Eingriff'!$A$5:$K$500,4,FALSE))</f>
        <v/>
      </c>
      <c r="G34" s="94" t="str">
        <f>IF(ISERROR(VLOOKUP(ROW(F32),'WS-Abzug_Eingriff'!$A$5:$K$500,1,FALSE)),"",VLOOKUP(ROW(F32),'WS-Abzug_Eingriff'!$A$5:$K$500,5,FALSE))</f>
        <v/>
      </c>
      <c r="H34" s="162" t="str">
        <f>IF(ISERROR(VLOOKUP(ROW(G32),'WS-Abzug_Eingriff'!$A$5:$K$500,1,FALSE)),"",(VLOOKUP(ROW(G32),'WS-Abzug_Eingriff'!$A$5:$K$500,10,FALSE)/100))</f>
        <v/>
      </c>
      <c r="J34" s="80" t="str">
        <f t="shared" si="0"/>
        <v/>
      </c>
      <c r="K34" s="81" t="str">
        <f t="shared" si="1"/>
        <v/>
      </c>
      <c r="L34" s="81" t="str">
        <f t="shared" si="2"/>
        <v/>
      </c>
      <c r="M34" s="100" t="str">
        <f t="shared" si="3"/>
        <v/>
      </c>
    </row>
    <row r="35" spans="2:13" ht="26.25" customHeight="1" x14ac:dyDescent="0.2">
      <c r="B35" s="89"/>
      <c r="D35" s="74" t="str">
        <f>IF(ISERROR(VLOOKUP(ROW(D33),'WS-Abzug_Eingriff'!$A$5:$K$500,1,FALSE)),"",VLOOKUP(ROW(D33),'WS-Abzug_Eingriff'!$A$5:$K$500,2,FALSE))</f>
        <v/>
      </c>
      <c r="E35" s="94" t="str">
        <f>IF(ISERROR(VLOOKUP(ROW(D33),'WS-Abzug_Eingriff'!$A$5:$K$500,1,FALSE)),"",VLOOKUP(ROW(D33),'WS-Abzug_Eingriff'!$A$5:$K$500,3,FALSE))</f>
        <v/>
      </c>
      <c r="F35" s="94" t="str">
        <f>IF(ISERROR(VLOOKUP(ROW(E33),'WS-Abzug_Eingriff'!$A$5:$K$500,1,FALSE)),"",VLOOKUP(ROW(E33),'WS-Abzug_Eingriff'!$A$5:$K$500,4,FALSE))</f>
        <v/>
      </c>
      <c r="G35" s="94" t="str">
        <f>IF(ISERROR(VLOOKUP(ROW(F33),'WS-Abzug_Eingriff'!$A$5:$K$500,1,FALSE)),"",VLOOKUP(ROW(F33),'WS-Abzug_Eingriff'!$A$5:$K$500,5,FALSE))</f>
        <v/>
      </c>
      <c r="H35" s="162" t="str">
        <f>IF(ISERROR(VLOOKUP(ROW(G33),'WS-Abzug_Eingriff'!$A$5:$K$500,1,FALSE)),"",(VLOOKUP(ROW(G33),'WS-Abzug_Eingriff'!$A$5:$K$500,10,FALSE)/100))</f>
        <v/>
      </c>
      <c r="J35" s="80" t="str">
        <f t="shared" ref="J35:J62" si="4">IF(ISERROR(VLOOKUP($B35,$E$3:$H$62,1,FALSE)),"",VLOOKUP($B35,$E$3:$H$62,1,FALSE))</f>
        <v/>
      </c>
      <c r="K35" s="81" t="str">
        <f t="shared" ref="K35:K62" si="5">IF(ISERROR(VLOOKUP($B35,$E$3:$H$62,1,FALSE)),"",VLOOKUP($B35,$E$3:$H$62,2,FALSE))</f>
        <v/>
      </c>
      <c r="L35" s="81" t="str">
        <f t="shared" ref="L35:L62" si="6">IF(ISERROR(VLOOKUP($B35,$E$3:$H$62,1,FALSE)),"",VLOOKUP($B35,$E$3:$H$62,3,FALSE))</f>
        <v/>
      </c>
      <c r="M35" s="100" t="str">
        <f t="shared" si="3"/>
        <v/>
      </c>
    </row>
    <row r="36" spans="2:13" ht="26.25" customHeight="1" x14ac:dyDescent="0.2">
      <c r="B36" s="89"/>
      <c r="D36" s="74" t="str">
        <f>IF(ISERROR(VLOOKUP(ROW(D34),'WS-Abzug_Eingriff'!$A$5:$K$500,1,FALSE)),"",VLOOKUP(ROW(D34),'WS-Abzug_Eingriff'!$A$5:$K$500,2,FALSE))</f>
        <v/>
      </c>
      <c r="E36" s="94" t="str">
        <f>IF(ISERROR(VLOOKUP(ROW(D34),'WS-Abzug_Eingriff'!$A$5:$K$500,1,FALSE)),"",VLOOKUP(ROW(D34),'WS-Abzug_Eingriff'!$A$5:$K$500,3,FALSE))</f>
        <v/>
      </c>
      <c r="F36" s="94" t="str">
        <f>IF(ISERROR(VLOOKUP(ROW(E34),'WS-Abzug_Eingriff'!$A$5:$K$500,1,FALSE)),"",VLOOKUP(ROW(E34),'WS-Abzug_Eingriff'!$A$5:$K$500,4,FALSE))</f>
        <v/>
      </c>
      <c r="G36" s="94" t="str">
        <f>IF(ISERROR(VLOOKUP(ROW(F34),'WS-Abzug_Eingriff'!$A$5:$K$500,1,FALSE)),"",VLOOKUP(ROW(F34),'WS-Abzug_Eingriff'!$A$5:$K$500,5,FALSE))</f>
        <v/>
      </c>
      <c r="H36" s="162" t="str">
        <f>IF(ISERROR(VLOOKUP(ROW(G34),'WS-Abzug_Eingriff'!$A$5:$K$500,1,FALSE)),"",(VLOOKUP(ROW(G34),'WS-Abzug_Eingriff'!$A$5:$K$500,10,FALSE)/100))</f>
        <v/>
      </c>
      <c r="J36" s="80" t="str">
        <f t="shared" si="4"/>
        <v/>
      </c>
      <c r="K36" s="81" t="str">
        <f t="shared" si="5"/>
        <v/>
      </c>
      <c r="L36" s="81" t="str">
        <f t="shared" si="6"/>
        <v/>
      </c>
      <c r="M36" s="100" t="str">
        <f t="shared" si="3"/>
        <v/>
      </c>
    </row>
    <row r="37" spans="2:13" ht="26.25" customHeight="1" x14ac:dyDescent="0.2">
      <c r="B37" s="89"/>
      <c r="D37" s="74" t="str">
        <f>IF(ISERROR(VLOOKUP(ROW(D35),'WS-Abzug_Eingriff'!$A$5:$K$500,1,FALSE)),"",VLOOKUP(ROW(D35),'WS-Abzug_Eingriff'!$A$5:$K$500,2,FALSE))</f>
        <v/>
      </c>
      <c r="E37" s="94" t="str">
        <f>IF(ISERROR(VLOOKUP(ROW(D35),'WS-Abzug_Eingriff'!$A$5:$K$500,1,FALSE)),"",VLOOKUP(ROW(D35),'WS-Abzug_Eingriff'!$A$5:$K$500,3,FALSE))</f>
        <v/>
      </c>
      <c r="F37" s="94" t="str">
        <f>IF(ISERROR(VLOOKUP(ROW(E35),'WS-Abzug_Eingriff'!$A$5:$K$500,1,FALSE)),"",VLOOKUP(ROW(E35),'WS-Abzug_Eingriff'!$A$5:$K$500,4,FALSE))</f>
        <v/>
      </c>
      <c r="G37" s="94" t="str">
        <f>IF(ISERROR(VLOOKUP(ROW(F35),'WS-Abzug_Eingriff'!$A$5:$K$500,1,FALSE)),"",VLOOKUP(ROW(F35),'WS-Abzug_Eingriff'!$A$5:$K$500,5,FALSE))</f>
        <v/>
      </c>
      <c r="H37" s="162" t="str">
        <f>IF(ISERROR(VLOOKUP(ROW(G35),'WS-Abzug_Eingriff'!$A$5:$K$500,1,FALSE)),"",(VLOOKUP(ROW(G35),'WS-Abzug_Eingriff'!$A$5:$K$500,10,FALSE)/100))</f>
        <v/>
      </c>
      <c r="J37" s="80" t="str">
        <f t="shared" si="4"/>
        <v/>
      </c>
      <c r="K37" s="81" t="str">
        <f t="shared" si="5"/>
        <v/>
      </c>
      <c r="L37" s="81" t="str">
        <f t="shared" si="6"/>
        <v/>
      </c>
      <c r="M37" s="100" t="str">
        <f t="shared" si="3"/>
        <v/>
      </c>
    </row>
    <row r="38" spans="2:13" ht="26.25" customHeight="1" x14ac:dyDescent="0.2">
      <c r="B38" s="89"/>
      <c r="D38" s="74" t="str">
        <f>IF(ISERROR(VLOOKUP(ROW(D36),'WS-Abzug_Eingriff'!$A$5:$K$500,1,FALSE)),"",VLOOKUP(ROW(D36),'WS-Abzug_Eingriff'!$A$5:$K$500,2,FALSE))</f>
        <v/>
      </c>
      <c r="E38" s="94" t="str">
        <f>IF(ISERROR(VLOOKUP(ROW(D36),'WS-Abzug_Eingriff'!$A$5:$K$500,1,FALSE)),"",VLOOKUP(ROW(D36),'WS-Abzug_Eingriff'!$A$5:$K$500,3,FALSE))</f>
        <v/>
      </c>
      <c r="F38" s="94" t="str">
        <f>IF(ISERROR(VLOOKUP(ROW(E36),'WS-Abzug_Eingriff'!$A$5:$K$500,1,FALSE)),"",VLOOKUP(ROW(E36),'WS-Abzug_Eingriff'!$A$5:$K$500,4,FALSE))</f>
        <v/>
      </c>
      <c r="G38" s="94" t="str">
        <f>IF(ISERROR(VLOOKUP(ROW(F36),'WS-Abzug_Eingriff'!$A$5:$K$500,1,FALSE)),"",VLOOKUP(ROW(F36),'WS-Abzug_Eingriff'!$A$5:$K$500,5,FALSE))</f>
        <v/>
      </c>
      <c r="H38" s="162" t="str">
        <f>IF(ISERROR(VLOOKUP(ROW(G36),'WS-Abzug_Eingriff'!$A$5:$K$500,1,FALSE)),"",(VLOOKUP(ROW(G36),'WS-Abzug_Eingriff'!$A$5:$K$500,10,FALSE)/100))</f>
        <v/>
      </c>
      <c r="J38" s="80" t="str">
        <f t="shared" si="4"/>
        <v/>
      </c>
      <c r="K38" s="81" t="str">
        <f t="shared" si="5"/>
        <v/>
      </c>
      <c r="L38" s="81" t="str">
        <f t="shared" si="6"/>
        <v/>
      </c>
      <c r="M38" s="100" t="str">
        <f t="shared" si="3"/>
        <v/>
      </c>
    </row>
    <row r="39" spans="2:13" ht="26.25" customHeight="1" x14ac:dyDescent="0.2">
      <c r="B39" s="89"/>
      <c r="D39" s="74" t="str">
        <f>IF(ISERROR(VLOOKUP(ROW(D37),'WS-Abzug_Eingriff'!$A$5:$K$500,1,FALSE)),"",VLOOKUP(ROW(D37),'WS-Abzug_Eingriff'!$A$5:$K$500,2,FALSE))</f>
        <v/>
      </c>
      <c r="E39" s="94" t="str">
        <f>IF(ISERROR(VLOOKUP(ROW(D37),'WS-Abzug_Eingriff'!$A$5:$K$500,1,FALSE)),"",VLOOKUP(ROW(D37),'WS-Abzug_Eingriff'!$A$5:$K$500,3,FALSE))</f>
        <v/>
      </c>
      <c r="F39" s="94" t="str">
        <f>IF(ISERROR(VLOOKUP(ROW(E37),'WS-Abzug_Eingriff'!$A$5:$K$500,1,FALSE)),"",VLOOKUP(ROW(E37),'WS-Abzug_Eingriff'!$A$5:$K$500,4,FALSE))</f>
        <v/>
      </c>
      <c r="G39" s="94" t="str">
        <f>IF(ISERROR(VLOOKUP(ROW(F37),'WS-Abzug_Eingriff'!$A$5:$K$500,1,FALSE)),"",VLOOKUP(ROW(F37),'WS-Abzug_Eingriff'!$A$5:$K$500,5,FALSE))</f>
        <v/>
      </c>
      <c r="H39" s="162" t="str">
        <f>IF(ISERROR(VLOOKUP(ROW(G37),'WS-Abzug_Eingriff'!$A$5:$K$500,1,FALSE)),"",(VLOOKUP(ROW(G37),'WS-Abzug_Eingriff'!$A$5:$K$500,10,FALSE)/100))</f>
        <v/>
      </c>
      <c r="J39" s="80" t="str">
        <f t="shared" si="4"/>
        <v/>
      </c>
      <c r="K39" s="81" t="str">
        <f t="shared" si="5"/>
        <v/>
      </c>
      <c r="L39" s="81" t="str">
        <f t="shared" si="6"/>
        <v/>
      </c>
      <c r="M39" s="100" t="str">
        <f t="shared" si="3"/>
        <v/>
      </c>
    </row>
    <row r="40" spans="2:13" ht="26.25" customHeight="1" x14ac:dyDescent="0.2">
      <c r="B40" s="89"/>
      <c r="D40" s="74" t="str">
        <f>IF(ISERROR(VLOOKUP(ROW(D38),'WS-Abzug_Eingriff'!$A$5:$K$500,1,FALSE)),"",VLOOKUP(ROW(D38),'WS-Abzug_Eingriff'!$A$5:$K$500,2,FALSE))</f>
        <v/>
      </c>
      <c r="E40" s="94" t="str">
        <f>IF(ISERROR(VLOOKUP(ROW(D38),'WS-Abzug_Eingriff'!$A$5:$K$500,1,FALSE)),"",VLOOKUP(ROW(D38),'WS-Abzug_Eingriff'!$A$5:$K$500,3,FALSE))</f>
        <v/>
      </c>
      <c r="F40" s="94" t="str">
        <f>IF(ISERROR(VLOOKUP(ROW(E38),'WS-Abzug_Eingriff'!$A$5:$K$500,1,FALSE)),"",VLOOKUP(ROW(E38),'WS-Abzug_Eingriff'!$A$5:$K$500,4,FALSE))</f>
        <v/>
      </c>
      <c r="G40" s="94" t="str">
        <f>IF(ISERROR(VLOOKUP(ROW(F38),'WS-Abzug_Eingriff'!$A$5:$K$500,1,FALSE)),"",VLOOKUP(ROW(F38),'WS-Abzug_Eingriff'!$A$5:$K$500,5,FALSE))</f>
        <v/>
      </c>
      <c r="H40" s="162" t="str">
        <f>IF(ISERROR(VLOOKUP(ROW(G38),'WS-Abzug_Eingriff'!$A$5:$K$500,1,FALSE)),"",(VLOOKUP(ROW(G38),'WS-Abzug_Eingriff'!$A$5:$K$500,10,FALSE)/100))</f>
        <v/>
      </c>
      <c r="J40" s="80" t="str">
        <f t="shared" si="4"/>
        <v/>
      </c>
      <c r="K40" s="81" t="str">
        <f t="shared" si="5"/>
        <v/>
      </c>
      <c r="L40" s="81" t="str">
        <f t="shared" si="6"/>
        <v/>
      </c>
      <c r="M40" s="100" t="str">
        <f t="shared" si="3"/>
        <v/>
      </c>
    </row>
    <row r="41" spans="2:13" ht="26.25" customHeight="1" x14ac:dyDescent="0.2">
      <c r="B41" s="89"/>
      <c r="D41" s="74" t="str">
        <f>IF(ISERROR(VLOOKUP(ROW(D39),'WS-Abzug_Eingriff'!$A$5:$K$500,1,FALSE)),"",VLOOKUP(ROW(D39),'WS-Abzug_Eingriff'!$A$5:$K$500,2,FALSE))</f>
        <v/>
      </c>
      <c r="E41" s="94" t="str">
        <f>IF(ISERROR(VLOOKUP(ROW(D39),'WS-Abzug_Eingriff'!$A$5:$K$500,1,FALSE)),"",VLOOKUP(ROW(D39),'WS-Abzug_Eingriff'!$A$5:$K$500,3,FALSE))</f>
        <v/>
      </c>
      <c r="F41" s="94" t="str">
        <f>IF(ISERROR(VLOOKUP(ROW(E39),'WS-Abzug_Eingriff'!$A$5:$K$500,1,FALSE)),"",VLOOKUP(ROW(E39),'WS-Abzug_Eingriff'!$A$5:$K$500,4,FALSE))</f>
        <v/>
      </c>
      <c r="G41" s="94" t="str">
        <f>IF(ISERROR(VLOOKUP(ROW(F39),'WS-Abzug_Eingriff'!$A$5:$K$500,1,FALSE)),"",VLOOKUP(ROW(F39),'WS-Abzug_Eingriff'!$A$5:$K$500,5,FALSE))</f>
        <v/>
      </c>
      <c r="H41" s="162" t="str">
        <f>IF(ISERROR(VLOOKUP(ROW(G39),'WS-Abzug_Eingriff'!$A$5:$K$500,1,FALSE)),"",(VLOOKUP(ROW(G39),'WS-Abzug_Eingriff'!$A$5:$K$500,10,FALSE)/100))</f>
        <v/>
      </c>
      <c r="J41" s="80" t="str">
        <f t="shared" si="4"/>
        <v/>
      </c>
      <c r="K41" s="81" t="str">
        <f t="shared" si="5"/>
        <v/>
      </c>
      <c r="L41" s="81" t="str">
        <f t="shared" si="6"/>
        <v/>
      </c>
      <c r="M41" s="100" t="str">
        <f t="shared" si="3"/>
        <v/>
      </c>
    </row>
    <row r="42" spans="2:13" ht="26.25" customHeight="1" x14ac:dyDescent="0.2">
      <c r="B42" s="89"/>
      <c r="D42" s="74" t="str">
        <f>IF(ISERROR(VLOOKUP(ROW(D40),'WS-Abzug_Eingriff'!$A$5:$K$500,1,FALSE)),"",VLOOKUP(ROW(D40),'WS-Abzug_Eingriff'!$A$5:$K$500,2,FALSE))</f>
        <v/>
      </c>
      <c r="E42" s="94" t="str">
        <f>IF(ISERROR(VLOOKUP(ROW(D40),'WS-Abzug_Eingriff'!$A$5:$K$500,1,FALSE)),"",VLOOKUP(ROW(D40),'WS-Abzug_Eingriff'!$A$5:$K$500,3,FALSE))</f>
        <v/>
      </c>
      <c r="F42" s="94" t="str">
        <f>IF(ISERROR(VLOOKUP(ROW(E40),'WS-Abzug_Eingriff'!$A$5:$K$500,1,FALSE)),"",VLOOKUP(ROW(E40),'WS-Abzug_Eingriff'!$A$5:$K$500,4,FALSE))</f>
        <v/>
      </c>
      <c r="G42" s="94" t="str">
        <f>IF(ISERROR(VLOOKUP(ROW(F40),'WS-Abzug_Eingriff'!$A$5:$K$500,1,FALSE)),"",VLOOKUP(ROW(F40),'WS-Abzug_Eingriff'!$A$5:$K$500,5,FALSE))</f>
        <v/>
      </c>
      <c r="H42" s="162" t="str">
        <f>IF(ISERROR(VLOOKUP(ROW(G40),'WS-Abzug_Eingriff'!$A$5:$K$500,1,FALSE)),"",(VLOOKUP(ROW(G40),'WS-Abzug_Eingriff'!$A$5:$K$500,10,FALSE)/100))</f>
        <v/>
      </c>
      <c r="J42" s="80" t="str">
        <f t="shared" si="4"/>
        <v/>
      </c>
      <c r="K42" s="81" t="str">
        <f t="shared" si="5"/>
        <v/>
      </c>
      <c r="L42" s="81" t="str">
        <f t="shared" si="6"/>
        <v/>
      </c>
      <c r="M42" s="100" t="str">
        <f t="shared" si="3"/>
        <v/>
      </c>
    </row>
    <row r="43" spans="2:13" ht="26.25" customHeight="1" x14ac:dyDescent="0.2">
      <c r="B43" s="89"/>
      <c r="D43" s="74" t="str">
        <f>IF(ISERROR(VLOOKUP(ROW(D41),'WS-Abzug_Eingriff'!$A$5:$K$500,1,FALSE)),"",VLOOKUP(ROW(D41),'WS-Abzug_Eingriff'!$A$5:$K$500,2,FALSE))</f>
        <v/>
      </c>
      <c r="E43" s="94" t="str">
        <f>IF(ISERROR(VLOOKUP(ROW(D41),'WS-Abzug_Eingriff'!$A$5:$K$500,1,FALSE)),"",VLOOKUP(ROW(D41),'WS-Abzug_Eingriff'!$A$5:$K$500,3,FALSE))</f>
        <v/>
      </c>
      <c r="F43" s="94" t="str">
        <f>IF(ISERROR(VLOOKUP(ROW(E41),'WS-Abzug_Eingriff'!$A$5:$K$500,1,FALSE)),"",VLOOKUP(ROW(E41),'WS-Abzug_Eingriff'!$A$5:$K$500,4,FALSE))</f>
        <v/>
      </c>
      <c r="G43" s="94" t="str">
        <f>IF(ISERROR(VLOOKUP(ROW(F41),'WS-Abzug_Eingriff'!$A$5:$K$500,1,FALSE)),"",VLOOKUP(ROW(F41),'WS-Abzug_Eingriff'!$A$5:$K$500,5,FALSE))</f>
        <v/>
      </c>
      <c r="H43" s="162" t="str">
        <f>IF(ISERROR(VLOOKUP(ROW(G41),'WS-Abzug_Eingriff'!$A$5:$K$500,1,FALSE)),"",(VLOOKUP(ROW(G41),'WS-Abzug_Eingriff'!$A$5:$K$500,10,FALSE)/100))</f>
        <v/>
      </c>
      <c r="J43" s="80" t="str">
        <f t="shared" si="4"/>
        <v/>
      </c>
      <c r="K43" s="81" t="str">
        <f t="shared" si="5"/>
        <v/>
      </c>
      <c r="L43" s="81" t="str">
        <f t="shared" si="6"/>
        <v/>
      </c>
      <c r="M43" s="100" t="str">
        <f t="shared" si="3"/>
        <v/>
      </c>
    </row>
    <row r="44" spans="2:13" ht="26.25" customHeight="1" x14ac:dyDescent="0.2">
      <c r="B44" s="89"/>
      <c r="D44" s="74" t="str">
        <f>IF(ISERROR(VLOOKUP(ROW(D42),'WS-Abzug_Eingriff'!$A$5:$K$500,1,FALSE)),"",VLOOKUP(ROW(D42),'WS-Abzug_Eingriff'!$A$5:$K$500,2,FALSE))</f>
        <v/>
      </c>
      <c r="E44" s="94" t="str">
        <f>IF(ISERROR(VLOOKUP(ROW(D42),'WS-Abzug_Eingriff'!$A$5:$K$500,1,FALSE)),"",VLOOKUP(ROW(D42),'WS-Abzug_Eingriff'!$A$5:$K$500,3,FALSE))</f>
        <v/>
      </c>
      <c r="F44" s="94" t="str">
        <f>IF(ISERROR(VLOOKUP(ROW(E42),'WS-Abzug_Eingriff'!$A$5:$K$500,1,FALSE)),"",VLOOKUP(ROW(E42),'WS-Abzug_Eingriff'!$A$5:$K$500,4,FALSE))</f>
        <v/>
      </c>
      <c r="G44" s="94" t="str">
        <f>IF(ISERROR(VLOOKUP(ROW(F42),'WS-Abzug_Eingriff'!$A$5:$K$500,1,FALSE)),"",VLOOKUP(ROW(F42),'WS-Abzug_Eingriff'!$A$5:$K$500,5,FALSE))</f>
        <v/>
      </c>
      <c r="H44" s="162" t="str">
        <f>IF(ISERROR(VLOOKUP(ROW(G42),'WS-Abzug_Eingriff'!$A$5:$K$500,1,FALSE)),"",(VLOOKUP(ROW(G42),'WS-Abzug_Eingriff'!$A$5:$K$500,10,FALSE)/100))</f>
        <v/>
      </c>
      <c r="J44" s="80" t="str">
        <f t="shared" si="4"/>
        <v/>
      </c>
      <c r="K44" s="81" t="str">
        <f t="shared" si="5"/>
        <v/>
      </c>
      <c r="L44" s="81" t="str">
        <f t="shared" si="6"/>
        <v/>
      </c>
      <c r="M44" s="100" t="str">
        <f t="shared" si="3"/>
        <v/>
      </c>
    </row>
    <row r="45" spans="2:13" ht="26.25" customHeight="1" x14ac:dyDescent="0.2">
      <c r="B45" s="89"/>
      <c r="D45" s="74" t="str">
        <f>IF(ISERROR(VLOOKUP(ROW(D43),'WS-Abzug_Eingriff'!$A$5:$K$500,1,FALSE)),"",VLOOKUP(ROW(D43),'WS-Abzug_Eingriff'!$A$5:$K$500,2,FALSE))</f>
        <v/>
      </c>
      <c r="E45" s="94" t="str">
        <f>IF(ISERROR(VLOOKUP(ROW(D43),'WS-Abzug_Eingriff'!$A$5:$K$500,1,FALSE)),"",VLOOKUP(ROW(D43),'WS-Abzug_Eingriff'!$A$5:$K$500,3,FALSE))</f>
        <v/>
      </c>
      <c r="F45" s="94" t="str">
        <f>IF(ISERROR(VLOOKUP(ROW(E43),'WS-Abzug_Eingriff'!$A$5:$K$500,1,FALSE)),"",VLOOKUP(ROW(E43),'WS-Abzug_Eingriff'!$A$5:$K$500,4,FALSE))</f>
        <v/>
      </c>
      <c r="G45" s="94" t="str">
        <f>IF(ISERROR(VLOOKUP(ROW(F43),'WS-Abzug_Eingriff'!$A$5:$K$500,1,FALSE)),"",VLOOKUP(ROW(F43),'WS-Abzug_Eingriff'!$A$5:$K$500,5,FALSE))</f>
        <v/>
      </c>
      <c r="H45" s="162" t="str">
        <f>IF(ISERROR(VLOOKUP(ROW(G43),'WS-Abzug_Eingriff'!$A$5:$K$500,1,FALSE)),"",(VLOOKUP(ROW(G43),'WS-Abzug_Eingriff'!$A$5:$K$500,10,FALSE)/100))</f>
        <v/>
      </c>
      <c r="J45" s="80" t="str">
        <f t="shared" si="4"/>
        <v/>
      </c>
      <c r="K45" s="81" t="str">
        <f t="shared" si="5"/>
        <v/>
      </c>
      <c r="L45" s="81" t="str">
        <f t="shared" si="6"/>
        <v/>
      </c>
      <c r="M45" s="100" t="str">
        <f t="shared" si="3"/>
        <v/>
      </c>
    </row>
    <row r="46" spans="2:13" ht="26.25" customHeight="1" x14ac:dyDescent="0.2">
      <c r="B46" s="89"/>
      <c r="D46" s="74" t="str">
        <f>IF(ISERROR(VLOOKUP(ROW(D44),'WS-Abzug_Eingriff'!$A$5:$K$500,1,FALSE)),"",VLOOKUP(ROW(D44),'WS-Abzug_Eingriff'!$A$5:$K$500,2,FALSE))</f>
        <v/>
      </c>
      <c r="E46" s="94" t="str">
        <f>IF(ISERROR(VLOOKUP(ROW(D44),'WS-Abzug_Eingriff'!$A$5:$K$500,1,FALSE)),"",VLOOKUP(ROW(D44),'WS-Abzug_Eingriff'!$A$5:$K$500,3,FALSE))</f>
        <v/>
      </c>
      <c r="F46" s="94" t="str">
        <f>IF(ISERROR(VLOOKUP(ROW(E44),'WS-Abzug_Eingriff'!$A$5:$K$500,1,FALSE)),"",VLOOKUP(ROW(E44),'WS-Abzug_Eingriff'!$A$5:$K$500,4,FALSE))</f>
        <v/>
      </c>
      <c r="G46" s="94" t="str">
        <f>IF(ISERROR(VLOOKUP(ROW(F44),'WS-Abzug_Eingriff'!$A$5:$K$500,1,FALSE)),"",VLOOKUP(ROW(F44),'WS-Abzug_Eingriff'!$A$5:$K$500,5,FALSE))</f>
        <v/>
      </c>
      <c r="H46" s="162" t="str">
        <f>IF(ISERROR(VLOOKUP(ROW(G44),'WS-Abzug_Eingriff'!$A$5:$K$500,1,FALSE)),"",(VLOOKUP(ROW(G44),'WS-Abzug_Eingriff'!$A$5:$K$500,10,FALSE)/100))</f>
        <v/>
      </c>
      <c r="J46" s="80" t="str">
        <f t="shared" si="4"/>
        <v/>
      </c>
      <c r="K46" s="81" t="str">
        <f t="shared" si="5"/>
        <v/>
      </c>
      <c r="L46" s="81" t="str">
        <f t="shared" si="6"/>
        <v/>
      </c>
      <c r="M46" s="100" t="str">
        <f t="shared" si="3"/>
        <v/>
      </c>
    </row>
    <row r="47" spans="2:13" ht="26.25" customHeight="1" x14ac:dyDescent="0.2">
      <c r="B47" s="89"/>
      <c r="D47" s="74" t="str">
        <f>IF(ISERROR(VLOOKUP(ROW(D45),'WS-Abzug_Eingriff'!$A$5:$K$500,1,FALSE)),"",VLOOKUP(ROW(D45),'WS-Abzug_Eingriff'!$A$5:$K$500,2,FALSE))</f>
        <v/>
      </c>
      <c r="E47" s="94" t="str">
        <f>IF(ISERROR(VLOOKUP(ROW(D45),'WS-Abzug_Eingriff'!$A$5:$K$500,1,FALSE)),"",VLOOKUP(ROW(D45),'WS-Abzug_Eingriff'!$A$5:$K$500,3,FALSE))</f>
        <v/>
      </c>
      <c r="F47" s="94" t="str">
        <f>IF(ISERROR(VLOOKUP(ROW(E45),'WS-Abzug_Eingriff'!$A$5:$K$500,1,FALSE)),"",VLOOKUP(ROW(E45),'WS-Abzug_Eingriff'!$A$5:$K$500,4,FALSE))</f>
        <v/>
      </c>
      <c r="G47" s="94" t="str">
        <f>IF(ISERROR(VLOOKUP(ROW(F45),'WS-Abzug_Eingriff'!$A$5:$K$500,1,FALSE)),"",VLOOKUP(ROW(F45),'WS-Abzug_Eingriff'!$A$5:$K$500,5,FALSE))</f>
        <v/>
      </c>
      <c r="H47" s="162" t="str">
        <f>IF(ISERROR(VLOOKUP(ROW(G45),'WS-Abzug_Eingriff'!$A$5:$K$500,1,FALSE)),"",(VLOOKUP(ROW(G45),'WS-Abzug_Eingriff'!$A$5:$K$500,10,FALSE)/100))</f>
        <v/>
      </c>
      <c r="J47" s="80" t="str">
        <f t="shared" si="4"/>
        <v/>
      </c>
      <c r="K47" s="81" t="str">
        <f t="shared" si="5"/>
        <v/>
      </c>
      <c r="L47" s="81" t="str">
        <f t="shared" si="6"/>
        <v/>
      </c>
      <c r="M47" s="100" t="str">
        <f t="shared" si="3"/>
        <v/>
      </c>
    </row>
    <row r="48" spans="2:13" ht="26.25" customHeight="1" x14ac:dyDescent="0.2">
      <c r="B48" s="89"/>
      <c r="D48" s="74" t="str">
        <f>IF(ISERROR(VLOOKUP(ROW(D46),'WS-Abzug_Eingriff'!$A$5:$K$500,1,FALSE)),"",VLOOKUP(ROW(D46),'WS-Abzug_Eingriff'!$A$5:$K$500,2,FALSE))</f>
        <v/>
      </c>
      <c r="E48" s="94" t="str">
        <f>IF(ISERROR(VLOOKUP(ROW(D46),'WS-Abzug_Eingriff'!$A$5:$K$500,1,FALSE)),"",VLOOKUP(ROW(D46),'WS-Abzug_Eingriff'!$A$5:$K$500,3,FALSE))</f>
        <v/>
      </c>
      <c r="F48" s="94" t="str">
        <f>IF(ISERROR(VLOOKUP(ROW(E46),'WS-Abzug_Eingriff'!$A$5:$K$500,1,FALSE)),"",VLOOKUP(ROW(E46),'WS-Abzug_Eingriff'!$A$5:$K$500,4,FALSE))</f>
        <v/>
      </c>
      <c r="G48" s="94" t="str">
        <f>IF(ISERROR(VLOOKUP(ROW(F46),'WS-Abzug_Eingriff'!$A$5:$K$500,1,FALSE)),"",VLOOKUP(ROW(F46),'WS-Abzug_Eingriff'!$A$5:$K$500,5,FALSE))</f>
        <v/>
      </c>
      <c r="H48" s="162" t="str">
        <f>IF(ISERROR(VLOOKUP(ROW(G46),'WS-Abzug_Eingriff'!$A$5:$K$500,1,FALSE)),"",(VLOOKUP(ROW(G46),'WS-Abzug_Eingriff'!$A$5:$K$500,10,FALSE)/100))</f>
        <v/>
      </c>
      <c r="J48" s="80" t="str">
        <f t="shared" si="4"/>
        <v/>
      </c>
      <c r="K48" s="81" t="str">
        <f t="shared" si="5"/>
        <v/>
      </c>
      <c r="L48" s="81" t="str">
        <f t="shared" si="6"/>
        <v/>
      </c>
      <c r="M48" s="100" t="str">
        <f t="shared" si="3"/>
        <v/>
      </c>
    </row>
    <row r="49" spans="2:13" ht="26.25" customHeight="1" x14ac:dyDescent="0.2">
      <c r="B49" s="89"/>
      <c r="D49" s="74" t="str">
        <f>IF(ISERROR(VLOOKUP(ROW(D47),'WS-Abzug_Eingriff'!$A$5:$K$500,1,FALSE)),"",VLOOKUP(ROW(D47),'WS-Abzug_Eingriff'!$A$5:$K$500,2,FALSE))</f>
        <v/>
      </c>
      <c r="E49" s="94" t="str">
        <f>IF(ISERROR(VLOOKUP(ROW(D47),'WS-Abzug_Eingriff'!$A$5:$K$500,1,FALSE)),"",VLOOKUP(ROW(D47),'WS-Abzug_Eingriff'!$A$5:$K$500,3,FALSE))</f>
        <v/>
      </c>
      <c r="F49" s="94" t="str">
        <f>IF(ISERROR(VLOOKUP(ROW(E47),'WS-Abzug_Eingriff'!$A$5:$K$500,1,FALSE)),"",VLOOKUP(ROW(E47),'WS-Abzug_Eingriff'!$A$5:$K$500,4,FALSE))</f>
        <v/>
      </c>
      <c r="G49" s="94" t="str">
        <f>IF(ISERROR(VLOOKUP(ROW(F47),'WS-Abzug_Eingriff'!$A$5:$K$500,1,FALSE)),"",VLOOKUP(ROW(F47),'WS-Abzug_Eingriff'!$A$5:$K$500,5,FALSE))</f>
        <v/>
      </c>
      <c r="H49" s="162" t="str">
        <f>IF(ISERROR(VLOOKUP(ROW(G47),'WS-Abzug_Eingriff'!$A$5:$K$500,1,FALSE)),"",(VLOOKUP(ROW(G47),'WS-Abzug_Eingriff'!$A$5:$K$500,10,FALSE)/100))</f>
        <v/>
      </c>
      <c r="J49" s="80" t="str">
        <f t="shared" si="4"/>
        <v/>
      </c>
      <c r="K49" s="81" t="str">
        <f t="shared" si="5"/>
        <v/>
      </c>
      <c r="L49" s="81" t="str">
        <f t="shared" si="6"/>
        <v/>
      </c>
      <c r="M49" s="100" t="str">
        <f t="shared" si="3"/>
        <v/>
      </c>
    </row>
    <row r="50" spans="2:13" ht="26.25" customHeight="1" x14ac:dyDescent="0.2">
      <c r="B50" s="89"/>
      <c r="D50" s="74" t="str">
        <f>IF(ISERROR(VLOOKUP(ROW(D48),'WS-Abzug_Eingriff'!$A$5:$K$500,1,FALSE)),"",VLOOKUP(ROW(D48),'WS-Abzug_Eingriff'!$A$5:$K$500,2,FALSE))</f>
        <v/>
      </c>
      <c r="E50" s="94" t="str">
        <f>IF(ISERROR(VLOOKUP(ROW(D48),'WS-Abzug_Eingriff'!$A$5:$K$500,1,FALSE)),"",VLOOKUP(ROW(D48),'WS-Abzug_Eingriff'!$A$5:$K$500,3,FALSE))</f>
        <v/>
      </c>
      <c r="F50" s="94" t="str">
        <f>IF(ISERROR(VLOOKUP(ROW(E48),'WS-Abzug_Eingriff'!$A$5:$K$500,1,FALSE)),"",VLOOKUP(ROW(E48),'WS-Abzug_Eingriff'!$A$5:$K$500,4,FALSE))</f>
        <v/>
      </c>
      <c r="G50" s="94" t="str">
        <f>IF(ISERROR(VLOOKUP(ROW(F48),'WS-Abzug_Eingriff'!$A$5:$K$500,1,FALSE)),"",VLOOKUP(ROW(F48),'WS-Abzug_Eingriff'!$A$5:$K$500,5,FALSE))</f>
        <v/>
      </c>
      <c r="H50" s="162" t="str">
        <f>IF(ISERROR(VLOOKUP(ROW(G48),'WS-Abzug_Eingriff'!$A$5:$K$500,1,FALSE)),"",(VLOOKUP(ROW(G48),'WS-Abzug_Eingriff'!$A$5:$K$500,10,FALSE)/100))</f>
        <v/>
      </c>
      <c r="J50" s="80" t="str">
        <f t="shared" si="4"/>
        <v/>
      </c>
      <c r="K50" s="81" t="str">
        <f t="shared" si="5"/>
        <v/>
      </c>
      <c r="L50" s="81" t="str">
        <f t="shared" si="6"/>
        <v/>
      </c>
      <c r="M50" s="100" t="str">
        <f t="shared" si="3"/>
        <v/>
      </c>
    </row>
    <row r="51" spans="2:13" ht="26.25" customHeight="1" x14ac:dyDescent="0.2">
      <c r="B51" s="89"/>
      <c r="D51" s="74" t="str">
        <f>IF(ISERROR(VLOOKUP(ROW(D49),'WS-Abzug_Eingriff'!$A$5:$K$500,1,FALSE)),"",VLOOKUP(ROW(D49),'WS-Abzug_Eingriff'!$A$5:$K$500,2,FALSE))</f>
        <v/>
      </c>
      <c r="E51" s="94" t="str">
        <f>IF(ISERROR(VLOOKUP(ROW(D49),'WS-Abzug_Eingriff'!$A$5:$K$500,1,FALSE)),"",VLOOKUP(ROW(D49),'WS-Abzug_Eingriff'!$A$5:$K$500,3,FALSE))</f>
        <v/>
      </c>
      <c r="F51" s="94" t="str">
        <f>IF(ISERROR(VLOOKUP(ROW(E49),'WS-Abzug_Eingriff'!$A$5:$K$500,1,FALSE)),"",VLOOKUP(ROW(E49),'WS-Abzug_Eingriff'!$A$5:$K$500,4,FALSE))</f>
        <v/>
      </c>
      <c r="G51" s="94" t="str">
        <f>IF(ISERROR(VLOOKUP(ROW(F49),'WS-Abzug_Eingriff'!$A$5:$K$500,1,FALSE)),"",VLOOKUP(ROW(F49),'WS-Abzug_Eingriff'!$A$5:$K$500,5,FALSE))</f>
        <v/>
      </c>
      <c r="H51" s="162" t="str">
        <f>IF(ISERROR(VLOOKUP(ROW(G49),'WS-Abzug_Eingriff'!$A$5:$K$500,1,FALSE)),"",(VLOOKUP(ROW(G49),'WS-Abzug_Eingriff'!$A$5:$K$500,10,FALSE)/100))</f>
        <v/>
      </c>
      <c r="J51" s="80" t="str">
        <f t="shared" si="4"/>
        <v/>
      </c>
      <c r="K51" s="81" t="str">
        <f t="shared" si="5"/>
        <v/>
      </c>
      <c r="L51" s="81" t="str">
        <f t="shared" si="6"/>
        <v/>
      </c>
      <c r="M51" s="100" t="str">
        <f t="shared" si="3"/>
        <v/>
      </c>
    </row>
    <row r="52" spans="2:13" ht="26.25" customHeight="1" x14ac:dyDescent="0.2">
      <c r="B52" s="89"/>
      <c r="D52" s="74" t="str">
        <f>IF(ISERROR(VLOOKUP(ROW(D50),'WS-Abzug_Eingriff'!$A$5:$K$500,1,FALSE)),"",VLOOKUP(ROW(D50),'WS-Abzug_Eingriff'!$A$5:$K$500,2,FALSE))</f>
        <v/>
      </c>
      <c r="E52" s="94" t="str">
        <f>IF(ISERROR(VLOOKUP(ROW(D50),'WS-Abzug_Eingriff'!$A$5:$K$500,1,FALSE)),"",VLOOKUP(ROW(D50),'WS-Abzug_Eingriff'!$A$5:$K$500,3,FALSE))</f>
        <v/>
      </c>
      <c r="F52" s="94" t="str">
        <f>IF(ISERROR(VLOOKUP(ROW(E50),'WS-Abzug_Eingriff'!$A$5:$K$500,1,FALSE)),"",VLOOKUP(ROW(E50),'WS-Abzug_Eingriff'!$A$5:$K$500,4,FALSE))</f>
        <v/>
      </c>
      <c r="G52" s="94" t="str">
        <f>IF(ISERROR(VLOOKUP(ROW(F50),'WS-Abzug_Eingriff'!$A$5:$K$500,1,FALSE)),"",VLOOKUP(ROW(F50),'WS-Abzug_Eingriff'!$A$5:$K$500,5,FALSE))</f>
        <v/>
      </c>
      <c r="H52" s="162" t="str">
        <f>IF(ISERROR(VLOOKUP(ROW(G50),'WS-Abzug_Eingriff'!$A$5:$K$500,1,FALSE)),"",(VLOOKUP(ROW(G50),'WS-Abzug_Eingriff'!$A$5:$K$500,10,FALSE)/100))</f>
        <v/>
      </c>
      <c r="J52" s="80" t="str">
        <f t="shared" si="4"/>
        <v/>
      </c>
      <c r="K52" s="81" t="str">
        <f t="shared" si="5"/>
        <v/>
      </c>
      <c r="L52" s="81" t="str">
        <f t="shared" si="6"/>
        <v/>
      </c>
      <c r="M52" s="100" t="str">
        <f t="shared" si="3"/>
        <v/>
      </c>
    </row>
    <row r="53" spans="2:13" ht="26.25" customHeight="1" x14ac:dyDescent="0.2">
      <c r="B53" s="89"/>
      <c r="D53" s="74" t="str">
        <f>IF(ISERROR(VLOOKUP(ROW(D51),'WS-Abzug_Eingriff'!$A$5:$K$500,1,FALSE)),"",VLOOKUP(ROW(D51),'WS-Abzug_Eingriff'!$A$5:$K$500,2,FALSE))</f>
        <v/>
      </c>
      <c r="E53" s="94" t="str">
        <f>IF(ISERROR(VLOOKUP(ROW(D51),'WS-Abzug_Eingriff'!$A$5:$K$500,1,FALSE)),"",VLOOKUP(ROW(D51),'WS-Abzug_Eingriff'!$A$5:$K$500,3,FALSE))</f>
        <v/>
      </c>
      <c r="F53" s="94" t="str">
        <f>IF(ISERROR(VLOOKUP(ROW(E51),'WS-Abzug_Eingriff'!$A$5:$K$500,1,FALSE)),"",VLOOKUP(ROW(E51),'WS-Abzug_Eingriff'!$A$5:$K$500,4,FALSE))</f>
        <v/>
      </c>
      <c r="G53" s="94" t="str">
        <f>IF(ISERROR(VLOOKUP(ROW(F51),'WS-Abzug_Eingriff'!$A$5:$K$500,1,FALSE)),"",VLOOKUP(ROW(F51),'WS-Abzug_Eingriff'!$A$5:$K$500,5,FALSE))</f>
        <v/>
      </c>
      <c r="H53" s="162" t="str">
        <f>IF(ISERROR(VLOOKUP(ROW(G51),'WS-Abzug_Eingriff'!$A$5:$K$500,1,FALSE)),"",(VLOOKUP(ROW(G51),'WS-Abzug_Eingriff'!$A$5:$K$500,10,FALSE)/100))</f>
        <v/>
      </c>
      <c r="J53" s="80" t="str">
        <f t="shared" si="4"/>
        <v/>
      </c>
      <c r="K53" s="81" t="str">
        <f t="shared" si="5"/>
        <v/>
      </c>
      <c r="L53" s="81" t="str">
        <f t="shared" si="6"/>
        <v/>
      </c>
      <c r="M53" s="100" t="str">
        <f t="shared" si="3"/>
        <v/>
      </c>
    </row>
    <row r="54" spans="2:13" ht="26.25" customHeight="1" x14ac:dyDescent="0.2">
      <c r="B54" s="89"/>
      <c r="D54" s="74" t="str">
        <f>IF(ISERROR(VLOOKUP(ROW(D52),'WS-Abzug_Eingriff'!$A$5:$K$500,1,FALSE)),"",VLOOKUP(ROW(D52),'WS-Abzug_Eingriff'!$A$5:$K$500,2,FALSE))</f>
        <v/>
      </c>
      <c r="E54" s="94" t="str">
        <f>IF(ISERROR(VLOOKUP(ROW(D52),'WS-Abzug_Eingriff'!$A$5:$K$500,1,FALSE)),"",VLOOKUP(ROW(D52),'WS-Abzug_Eingriff'!$A$5:$K$500,3,FALSE))</f>
        <v/>
      </c>
      <c r="F54" s="94" t="str">
        <f>IF(ISERROR(VLOOKUP(ROW(E52),'WS-Abzug_Eingriff'!$A$5:$K$500,1,FALSE)),"",VLOOKUP(ROW(E52),'WS-Abzug_Eingriff'!$A$5:$K$500,4,FALSE))</f>
        <v/>
      </c>
      <c r="G54" s="94" t="str">
        <f>IF(ISERROR(VLOOKUP(ROW(F52),'WS-Abzug_Eingriff'!$A$5:$K$500,1,FALSE)),"",VLOOKUP(ROW(F52),'WS-Abzug_Eingriff'!$A$5:$K$500,5,FALSE))</f>
        <v/>
      </c>
      <c r="H54" s="162" t="str">
        <f>IF(ISERROR(VLOOKUP(ROW(G52),'WS-Abzug_Eingriff'!$A$5:$K$500,1,FALSE)),"",(VLOOKUP(ROW(G52),'WS-Abzug_Eingriff'!$A$5:$K$500,10,FALSE)/100))</f>
        <v/>
      </c>
      <c r="J54" s="80" t="str">
        <f t="shared" si="4"/>
        <v/>
      </c>
      <c r="K54" s="81" t="str">
        <f t="shared" si="5"/>
        <v/>
      </c>
      <c r="L54" s="81" t="str">
        <f t="shared" si="6"/>
        <v/>
      </c>
      <c r="M54" s="100" t="str">
        <f t="shared" si="3"/>
        <v/>
      </c>
    </row>
    <row r="55" spans="2:13" ht="26.25" customHeight="1" x14ac:dyDescent="0.2">
      <c r="B55" s="89"/>
      <c r="D55" s="74" t="str">
        <f>IF(ISERROR(VLOOKUP(ROW(D53),'WS-Abzug_Eingriff'!$A$5:$K$500,1,FALSE)),"",VLOOKUP(ROW(D53),'WS-Abzug_Eingriff'!$A$5:$K$500,2,FALSE))</f>
        <v/>
      </c>
      <c r="E55" s="94" t="str">
        <f>IF(ISERROR(VLOOKUP(ROW(D53),'WS-Abzug_Eingriff'!$A$5:$K$500,1,FALSE)),"",VLOOKUP(ROW(D53),'WS-Abzug_Eingriff'!$A$5:$K$500,3,FALSE))</f>
        <v/>
      </c>
      <c r="F55" s="94" t="str">
        <f>IF(ISERROR(VLOOKUP(ROW(E53),'WS-Abzug_Eingriff'!$A$5:$K$500,1,FALSE)),"",VLOOKUP(ROW(E53),'WS-Abzug_Eingriff'!$A$5:$K$500,4,FALSE))</f>
        <v/>
      </c>
      <c r="G55" s="94" t="str">
        <f>IF(ISERROR(VLOOKUP(ROW(F53),'WS-Abzug_Eingriff'!$A$5:$K$500,1,FALSE)),"",VLOOKUP(ROW(F53),'WS-Abzug_Eingriff'!$A$5:$K$500,5,FALSE))</f>
        <v/>
      </c>
      <c r="H55" s="162" t="str">
        <f>IF(ISERROR(VLOOKUP(ROW(G53),'WS-Abzug_Eingriff'!$A$5:$K$500,1,FALSE)),"",(VLOOKUP(ROW(G53),'WS-Abzug_Eingriff'!$A$5:$K$500,10,FALSE)/100))</f>
        <v/>
      </c>
      <c r="J55" s="80" t="str">
        <f t="shared" si="4"/>
        <v/>
      </c>
      <c r="K55" s="81" t="str">
        <f t="shared" si="5"/>
        <v/>
      </c>
      <c r="L55" s="81" t="str">
        <f t="shared" si="6"/>
        <v/>
      </c>
      <c r="M55" s="100" t="str">
        <f t="shared" si="3"/>
        <v/>
      </c>
    </row>
    <row r="56" spans="2:13" ht="26.25" customHeight="1" x14ac:dyDescent="0.2">
      <c r="B56" s="89"/>
      <c r="D56" s="74" t="str">
        <f>IF(ISERROR(VLOOKUP(ROW(D54),'WS-Abzug_Eingriff'!$A$5:$K$500,1,FALSE)),"",VLOOKUP(ROW(D54),'WS-Abzug_Eingriff'!$A$5:$K$500,2,FALSE))</f>
        <v/>
      </c>
      <c r="E56" s="94" t="str">
        <f>IF(ISERROR(VLOOKUP(ROW(D54),'WS-Abzug_Eingriff'!$A$5:$K$500,1,FALSE)),"",VLOOKUP(ROW(D54),'WS-Abzug_Eingriff'!$A$5:$K$500,3,FALSE))</f>
        <v/>
      </c>
      <c r="F56" s="94" t="str">
        <f>IF(ISERROR(VLOOKUP(ROW(E54),'WS-Abzug_Eingriff'!$A$5:$K$500,1,FALSE)),"",VLOOKUP(ROW(E54),'WS-Abzug_Eingriff'!$A$5:$K$500,4,FALSE))</f>
        <v/>
      </c>
      <c r="G56" s="94" t="str">
        <f>IF(ISERROR(VLOOKUP(ROW(F54),'WS-Abzug_Eingriff'!$A$5:$K$500,1,FALSE)),"",VLOOKUP(ROW(F54),'WS-Abzug_Eingriff'!$A$5:$K$500,5,FALSE))</f>
        <v/>
      </c>
      <c r="H56" s="162" t="str">
        <f>IF(ISERROR(VLOOKUP(ROW(G54),'WS-Abzug_Eingriff'!$A$5:$K$500,1,FALSE)),"",(VLOOKUP(ROW(G54),'WS-Abzug_Eingriff'!$A$5:$K$500,10,FALSE)/100))</f>
        <v/>
      </c>
      <c r="J56" s="80" t="str">
        <f t="shared" si="4"/>
        <v/>
      </c>
      <c r="K56" s="81" t="str">
        <f t="shared" si="5"/>
        <v/>
      </c>
      <c r="L56" s="81" t="str">
        <f t="shared" si="6"/>
        <v/>
      </c>
      <c r="M56" s="100" t="str">
        <f t="shared" si="3"/>
        <v/>
      </c>
    </row>
    <row r="57" spans="2:13" ht="26.25" customHeight="1" x14ac:dyDescent="0.2">
      <c r="B57" s="89"/>
      <c r="D57" s="74" t="str">
        <f>IF(ISERROR(VLOOKUP(ROW(D55),'WS-Abzug_Eingriff'!$A$5:$K$500,1,FALSE)),"",VLOOKUP(ROW(D55),'WS-Abzug_Eingriff'!$A$5:$K$500,2,FALSE))</f>
        <v/>
      </c>
      <c r="E57" s="94" t="str">
        <f>IF(ISERROR(VLOOKUP(ROW(D55),'WS-Abzug_Eingriff'!$A$5:$K$500,1,FALSE)),"",VLOOKUP(ROW(D55),'WS-Abzug_Eingriff'!$A$5:$K$500,3,FALSE))</f>
        <v/>
      </c>
      <c r="F57" s="94" t="str">
        <f>IF(ISERROR(VLOOKUP(ROW(E55),'WS-Abzug_Eingriff'!$A$5:$K$500,1,FALSE)),"",VLOOKUP(ROW(E55),'WS-Abzug_Eingriff'!$A$5:$K$500,4,FALSE))</f>
        <v/>
      </c>
      <c r="G57" s="94" t="str">
        <f>IF(ISERROR(VLOOKUP(ROW(F55),'WS-Abzug_Eingriff'!$A$5:$K$500,1,FALSE)),"",VLOOKUP(ROW(F55),'WS-Abzug_Eingriff'!$A$5:$K$500,5,FALSE))</f>
        <v/>
      </c>
      <c r="H57" s="162" t="str">
        <f>IF(ISERROR(VLOOKUP(ROW(G55),'WS-Abzug_Eingriff'!$A$5:$K$500,1,FALSE)),"",(VLOOKUP(ROW(G55),'WS-Abzug_Eingriff'!$A$5:$K$500,10,FALSE)/100))</f>
        <v/>
      </c>
      <c r="J57" s="80" t="str">
        <f t="shared" si="4"/>
        <v/>
      </c>
      <c r="K57" s="81" t="str">
        <f t="shared" si="5"/>
        <v/>
      </c>
      <c r="L57" s="81" t="str">
        <f t="shared" si="6"/>
        <v/>
      </c>
      <c r="M57" s="100" t="str">
        <f t="shared" si="3"/>
        <v/>
      </c>
    </row>
    <row r="58" spans="2:13" ht="26.25" customHeight="1" x14ac:dyDescent="0.2">
      <c r="B58" s="89"/>
      <c r="D58" s="74" t="str">
        <f>IF(ISERROR(VLOOKUP(ROW(D56),'WS-Abzug_Eingriff'!$A$5:$K$500,1,FALSE)),"",VLOOKUP(ROW(D56),'WS-Abzug_Eingriff'!$A$5:$K$500,2,FALSE))</f>
        <v/>
      </c>
      <c r="E58" s="94" t="str">
        <f>IF(ISERROR(VLOOKUP(ROW(D56),'WS-Abzug_Eingriff'!$A$5:$K$500,1,FALSE)),"",VLOOKUP(ROW(D56),'WS-Abzug_Eingriff'!$A$5:$K$500,3,FALSE))</f>
        <v/>
      </c>
      <c r="F58" s="94" t="str">
        <f>IF(ISERROR(VLOOKUP(ROW(E56),'WS-Abzug_Eingriff'!$A$5:$K$500,1,FALSE)),"",VLOOKUP(ROW(E56),'WS-Abzug_Eingriff'!$A$5:$K$500,4,FALSE))</f>
        <v/>
      </c>
      <c r="G58" s="94" t="str">
        <f>IF(ISERROR(VLOOKUP(ROW(F56),'WS-Abzug_Eingriff'!$A$5:$K$500,1,FALSE)),"",VLOOKUP(ROW(F56),'WS-Abzug_Eingriff'!$A$5:$K$500,5,FALSE))</f>
        <v/>
      </c>
      <c r="H58" s="162" t="str">
        <f>IF(ISERROR(VLOOKUP(ROW(G56),'WS-Abzug_Eingriff'!$A$5:$K$500,1,FALSE)),"",(VLOOKUP(ROW(G56),'WS-Abzug_Eingriff'!$A$5:$K$500,10,FALSE)/100))</f>
        <v/>
      </c>
      <c r="J58" s="80" t="str">
        <f t="shared" si="4"/>
        <v/>
      </c>
      <c r="K58" s="81" t="str">
        <f t="shared" si="5"/>
        <v/>
      </c>
      <c r="L58" s="81" t="str">
        <f t="shared" si="6"/>
        <v/>
      </c>
      <c r="M58" s="100" t="str">
        <f t="shared" si="3"/>
        <v/>
      </c>
    </row>
    <row r="59" spans="2:13" ht="26.25" customHeight="1" x14ac:dyDescent="0.2">
      <c r="B59" s="89"/>
      <c r="D59" s="74" t="str">
        <f>IF(ISERROR(VLOOKUP(ROW(D57),'WS-Abzug_Eingriff'!$A$5:$K$500,1,FALSE)),"",VLOOKUP(ROW(D57),'WS-Abzug_Eingriff'!$A$5:$K$500,2,FALSE))</f>
        <v/>
      </c>
      <c r="E59" s="94" t="str">
        <f>IF(ISERROR(VLOOKUP(ROW(D57),'WS-Abzug_Eingriff'!$A$5:$K$500,1,FALSE)),"",VLOOKUP(ROW(D57),'WS-Abzug_Eingriff'!$A$5:$K$500,3,FALSE))</f>
        <v/>
      </c>
      <c r="F59" s="94" t="str">
        <f>IF(ISERROR(VLOOKUP(ROW(E57),'WS-Abzug_Eingriff'!$A$5:$K$500,1,FALSE)),"",VLOOKUP(ROW(E57),'WS-Abzug_Eingriff'!$A$5:$K$500,4,FALSE))</f>
        <v/>
      </c>
      <c r="G59" s="94" t="str">
        <f>IF(ISERROR(VLOOKUP(ROW(F57),'WS-Abzug_Eingriff'!$A$5:$K$500,1,FALSE)),"",VLOOKUP(ROW(F57),'WS-Abzug_Eingriff'!$A$5:$K$500,5,FALSE))</f>
        <v/>
      </c>
      <c r="H59" s="162" t="str">
        <f>IF(ISERROR(VLOOKUP(ROW(G57),'WS-Abzug_Eingriff'!$A$5:$K$500,1,FALSE)),"",(VLOOKUP(ROW(G57),'WS-Abzug_Eingriff'!$A$5:$K$500,10,FALSE)/100))</f>
        <v/>
      </c>
      <c r="J59" s="80" t="str">
        <f t="shared" si="4"/>
        <v/>
      </c>
      <c r="K59" s="81" t="str">
        <f t="shared" si="5"/>
        <v/>
      </c>
      <c r="L59" s="81" t="str">
        <f t="shared" si="6"/>
        <v/>
      </c>
      <c r="M59" s="100" t="str">
        <f t="shared" si="3"/>
        <v/>
      </c>
    </row>
    <row r="60" spans="2:13" ht="26.25" customHeight="1" x14ac:dyDescent="0.2">
      <c r="B60" s="89"/>
      <c r="D60" s="74" t="str">
        <f>IF(ISERROR(VLOOKUP(ROW(D58),'WS-Abzug_Eingriff'!$A$5:$K$500,1,FALSE)),"",VLOOKUP(ROW(D58),'WS-Abzug_Eingriff'!$A$5:$K$500,2,FALSE))</f>
        <v/>
      </c>
      <c r="E60" s="94" t="str">
        <f>IF(ISERROR(VLOOKUP(ROW(D58),'WS-Abzug_Eingriff'!$A$5:$K$500,1,FALSE)),"",VLOOKUP(ROW(D58),'WS-Abzug_Eingriff'!$A$5:$K$500,3,FALSE))</f>
        <v/>
      </c>
      <c r="F60" s="94" t="str">
        <f>IF(ISERROR(VLOOKUP(ROW(E58),'WS-Abzug_Eingriff'!$A$5:$K$500,1,FALSE)),"",VLOOKUP(ROW(E58),'WS-Abzug_Eingriff'!$A$5:$K$500,4,FALSE))</f>
        <v/>
      </c>
      <c r="G60" s="94" t="str">
        <f>IF(ISERROR(VLOOKUP(ROW(F58),'WS-Abzug_Eingriff'!$A$5:$K$500,1,FALSE)),"",VLOOKUP(ROW(F58),'WS-Abzug_Eingriff'!$A$5:$K$500,5,FALSE))</f>
        <v/>
      </c>
      <c r="H60" s="162" t="str">
        <f>IF(ISERROR(VLOOKUP(ROW(G58),'WS-Abzug_Eingriff'!$A$5:$K$500,1,FALSE)),"",(VLOOKUP(ROW(G58),'WS-Abzug_Eingriff'!$A$5:$K$500,10,FALSE)/100))</f>
        <v/>
      </c>
      <c r="J60" s="80" t="str">
        <f t="shared" si="4"/>
        <v/>
      </c>
      <c r="K60" s="81" t="str">
        <f t="shared" si="5"/>
        <v/>
      </c>
      <c r="L60" s="81" t="str">
        <f t="shared" si="6"/>
        <v/>
      </c>
      <c r="M60" s="100" t="str">
        <f t="shared" si="3"/>
        <v/>
      </c>
    </row>
    <row r="61" spans="2:13" ht="26.25" customHeight="1" x14ac:dyDescent="0.2">
      <c r="B61" s="89"/>
      <c r="D61" s="74" t="str">
        <f>IF(ISERROR(VLOOKUP(ROW(D59),'WS-Abzug_Eingriff'!$A$5:$K$500,1,FALSE)),"",VLOOKUP(ROW(D59),'WS-Abzug_Eingriff'!$A$5:$K$500,2,FALSE))</f>
        <v/>
      </c>
      <c r="E61" s="94" t="str">
        <f>IF(ISERROR(VLOOKUP(ROW(D59),'WS-Abzug_Eingriff'!$A$5:$K$500,1,FALSE)),"",VLOOKUP(ROW(D59),'WS-Abzug_Eingriff'!$A$5:$K$500,3,FALSE))</f>
        <v/>
      </c>
      <c r="F61" s="94" t="str">
        <f>IF(ISERROR(VLOOKUP(ROW(E59),'WS-Abzug_Eingriff'!$A$5:$K$500,1,FALSE)),"",VLOOKUP(ROW(E59),'WS-Abzug_Eingriff'!$A$5:$K$500,4,FALSE))</f>
        <v/>
      </c>
      <c r="G61" s="94" t="str">
        <f>IF(ISERROR(VLOOKUP(ROW(F59),'WS-Abzug_Eingriff'!$A$5:$K$500,1,FALSE)),"",VLOOKUP(ROW(F59),'WS-Abzug_Eingriff'!$A$5:$K$500,5,FALSE))</f>
        <v/>
      </c>
      <c r="H61" s="162" t="str">
        <f>IF(ISERROR(VLOOKUP(ROW(G59),'WS-Abzug_Eingriff'!$A$5:$K$500,1,FALSE)),"",(VLOOKUP(ROW(G59),'WS-Abzug_Eingriff'!$A$5:$K$500,10,FALSE)/100))</f>
        <v/>
      </c>
      <c r="J61" s="80" t="str">
        <f t="shared" si="4"/>
        <v/>
      </c>
      <c r="K61" s="81" t="str">
        <f t="shared" si="5"/>
        <v/>
      </c>
      <c r="L61" s="81" t="str">
        <f t="shared" si="6"/>
        <v/>
      </c>
      <c r="M61" s="100" t="str">
        <f t="shared" si="3"/>
        <v/>
      </c>
    </row>
    <row r="62" spans="2:13" ht="26.25" customHeight="1" thickBot="1" x14ac:dyDescent="0.25">
      <c r="B62" s="89"/>
      <c r="D62" s="75" t="str">
        <f>IF(ISERROR(VLOOKUP(ROW(D60),'WS-Abzug_Eingriff'!$A$5:$K$500,1,FALSE)),"",VLOOKUP(ROW(D60),'WS-Abzug_Eingriff'!$A$5:$K$500,2,FALSE))</f>
        <v/>
      </c>
      <c r="E62" s="95" t="str">
        <f>IF(ISERROR(VLOOKUP(ROW(D60),'WS-Abzug_Eingriff'!$A$5:$K$500,1,FALSE)),"",VLOOKUP(ROW(D60),'WS-Abzug_Eingriff'!$A$5:$K$500,3,FALSE))</f>
        <v/>
      </c>
      <c r="F62" s="95" t="str">
        <f>IF(ISERROR(VLOOKUP(ROW(E60),'WS-Abzug_Eingriff'!$A$5:$K$500,1,FALSE)),"",VLOOKUP(ROW(E60),'WS-Abzug_Eingriff'!$A$5:$K$500,4,FALSE))</f>
        <v/>
      </c>
      <c r="G62" s="95" t="str">
        <f>IF(ISERROR(VLOOKUP(ROW(F60),'WS-Abzug_Eingriff'!$A$5:$K$500,1,FALSE)),"",VLOOKUP(ROW(F60),'WS-Abzug_Eingriff'!$A$5:$K$500,5,FALSE))</f>
        <v/>
      </c>
      <c r="H62" s="163" t="str">
        <f>IF(ISERROR(VLOOKUP(ROW(G60),'WS-Abzug_Eingriff'!$A$5:$K$500,1,FALSE)),"",(VLOOKUP(ROW(G60),'WS-Abzug_Eingriff'!$A$5:$K$500,10,FALSE)/100))</f>
        <v/>
      </c>
      <c r="J62" s="82" t="str">
        <f t="shared" si="4"/>
        <v/>
      </c>
      <c r="K62" s="83" t="str">
        <f t="shared" si="5"/>
        <v/>
      </c>
      <c r="L62" s="83" t="str">
        <f t="shared" si="6"/>
        <v/>
      </c>
      <c r="M62" s="101" t="str">
        <f t="shared" si="3"/>
        <v/>
      </c>
    </row>
    <row r="63" spans="2:13" x14ac:dyDescent="0.2">
      <c r="B63" s="71"/>
      <c r="E63" s="85"/>
      <c r="F63" s="77"/>
      <c r="G63" s="77"/>
      <c r="H63" s="164"/>
    </row>
    <row r="64" spans="2:13" x14ac:dyDescent="0.2">
      <c r="B64" s="28"/>
    </row>
    <row r="65" spans="2:2" x14ac:dyDescent="0.2">
      <c r="B65" s="28"/>
    </row>
    <row r="66" spans="2:2" x14ac:dyDescent="0.2">
      <c r="B66" s="28"/>
    </row>
    <row r="67" spans="2:2" x14ac:dyDescent="0.2">
      <c r="B67" s="28"/>
    </row>
    <row r="68" spans="2:2" x14ac:dyDescent="0.2">
      <c r="B68" s="28"/>
    </row>
    <row r="69" spans="2:2" x14ac:dyDescent="0.2">
      <c r="B69" s="28"/>
    </row>
    <row r="70" spans="2:2" x14ac:dyDescent="0.2">
      <c r="B70" s="28"/>
    </row>
    <row r="71" spans="2:2" x14ac:dyDescent="0.2">
      <c r="B71" s="28"/>
    </row>
    <row r="72" spans="2:2" x14ac:dyDescent="0.2">
      <c r="B72" s="28"/>
    </row>
    <row r="73" spans="2:2" x14ac:dyDescent="0.2">
      <c r="B73" s="28"/>
    </row>
    <row r="74" spans="2:2" x14ac:dyDescent="0.2">
      <c r="B74" s="28"/>
    </row>
    <row r="75" spans="2:2" x14ac:dyDescent="0.2">
      <c r="B75" s="28"/>
    </row>
    <row r="76" spans="2:2" x14ac:dyDescent="0.2">
      <c r="B76" s="28"/>
    </row>
    <row r="77" spans="2:2" x14ac:dyDescent="0.2">
      <c r="B77" s="28"/>
    </row>
    <row r="78" spans="2:2" x14ac:dyDescent="0.2">
      <c r="B78" s="28"/>
    </row>
    <row r="79" spans="2:2" x14ac:dyDescent="0.2">
      <c r="B79" s="28"/>
    </row>
    <row r="80" spans="2:2" x14ac:dyDescent="0.2">
      <c r="B80" s="28"/>
    </row>
    <row r="81" spans="2:2" x14ac:dyDescent="0.2">
      <c r="B81" s="28"/>
    </row>
    <row r="82" spans="2:2" x14ac:dyDescent="0.2">
      <c r="B82" s="28"/>
    </row>
    <row r="83" spans="2:2" x14ac:dyDescent="0.2">
      <c r="B83" s="28"/>
    </row>
    <row r="84" spans="2:2" x14ac:dyDescent="0.2">
      <c r="B84" s="28"/>
    </row>
    <row r="85" spans="2:2" x14ac:dyDescent="0.2">
      <c r="B85" s="28"/>
    </row>
    <row r="86" spans="2:2" x14ac:dyDescent="0.2">
      <c r="B86" s="28"/>
    </row>
    <row r="87" spans="2:2" x14ac:dyDescent="0.2">
      <c r="B87" s="28"/>
    </row>
    <row r="88" spans="2:2" x14ac:dyDescent="0.2">
      <c r="B88" s="28"/>
    </row>
    <row r="89" spans="2:2" x14ac:dyDescent="0.2">
      <c r="B89" s="28"/>
    </row>
    <row r="90" spans="2:2" x14ac:dyDescent="0.2">
      <c r="B90" s="28"/>
    </row>
    <row r="91" spans="2:2" x14ac:dyDescent="0.2">
      <c r="B91" s="28"/>
    </row>
    <row r="92" spans="2:2" x14ac:dyDescent="0.2">
      <c r="B92" s="28"/>
    </row>
    <row r="93" spans="2:2" x14ac:dyDescent="0.2">
      <c r="B93" s="28"/>
    </row>
    <row r="94" spans="2:2" x14ac:dyDescent="0.2">
      <c r="B94" s="28"/>
    </row>
    <row r="95" spans="2:2" x14ac:dyDescent="0.2">
      <c r="B95" s="28"/>
    </row>
    <row r="96" spans="2:2" x14ac:dyDescent="0.2">
      <c r="B96" s="28"/>
    </row>
    <row r="97" spans="2:2" x14ac:dyDescent="0.2">
      <c r="B97" s="28"/>
    </row>
    <row r="98" spans="2:2" x14ac:dyDescent="0.2">
      <c r="B98" s="28"/>
    </row>
    <row r="99" spans="2:2" x14ac:dyDescent="0.2">
      <c r="B99" s="28"/>
    </row>
    <row r="100" spans="2:2" x14ac:dyDescent="0.2">
      <c r="B100" s="28"/>
    </row>
    <row r="101" spans="2:2" x14ac:dyDescent="0.2">
      <c r="B101" s="28"/>
    </row>
    <row r="102" spans="2:2" x14ac:dyDescent="0.2">
      <c r="B102" s="28"/>
    </row>
    <row r="103" spans="2:2" x14ac:dyDescent="0.2">
      <c r="B103" s="28"/>
    </row>
    <row r="104" spans="2:2" x14ac:dyDescent="0.2">
      <c r="B104" s="28"/>
    </row>
    <row r="105" spans="2:2" x14ac:dyDescent="0.2">
      <c r="B105" s="28"/>
    </row>
    <row r="106" spans="2:2" x14ac:dyDescent="0.2">
      <c r="B106" s="28"/>
    </row>
    <row r="107" spans="2:2" x14ac:dyDescent="0.2">
      <c r="B107" s="28"/>
    </row>
    <row r="108" spans="2:2" x14ac:dyDescent="0.2">
      <c r="B108" s="28"/>
    </row>
    <row r="109" spans="2:2" x14ac:dyDescent="0.2">
      <c r="B109" s="28"/>
    </row>
    <row r="110" spans="2:2" x14ac:dyDescent="0.2">
      <c r="B110" s="28"/>
    </row>
    <row r="111" spans="2:2" x14ac:dyDescent="0.2">
      <c r="B111" s="28"/>
    </row>
    <row r="112" spans="2:2" x14ac:dyDescent="0.2">
      <c r="B112" s="28"/>
    </row>
    <row r="113" spans="2:2" x14ac:dyDescent="0.2">
      <c r="B113" s="28"/>
    </row>
    <row r="114" spans="2:2" x14ac:dyDescent="0.2">
      <c r="B114" s="28"/>
    </row>
    <row r="115" spans="2:2" x14ac:dyDescent="0.2">
      <c r="B115" s="28"/>
    </row>
    <row r="116" spans="2:2" x14ac:dyDescent="0.2">
      <c r="B116" s="28"/>
    </row>
    <row r="117" spans="2:2" x14ac:dyDescent="0.2">
      <c r="B117" s="28"/>
    </row>
    <row r="118" spans="2:2" x14ac:dyDescent="0.2">
      <c r="B118" s="28"/>
    </row>
    <row r="119" spans="2:2" x14ac:dyDescent="0.2">
      <c r="B119" s="28"/>
    </row>
    <row r="120" spans="2:2" x14ac:dyDescent="0.2">
      <c r="B120" s="28"/>
    </row>
    <row r="121" spans="2:2" x14ac:dyDescent="0.2">
      <c r="B121" s="28"/>
    </row>
    <row r="122" spans="2:2" x14ac:dyDescent="0.2">
      <c r="B122" s="28"/>
    </row>
    <row r="123" spans="2:2" x14ac:dyDescent="0.2">
      <c r="B123" s="28"/>
    </row>
    <row r="124" spans="2:2" x14ac:dyDescent="0.2">
      <c r="B124" s="28"/>
    </row>
    <row r="125" spans="2:2" x14ac:dyDescent="0.2">
      <c r="B125" s="28"/>
    </row>
    <row r="126" spans="2:2" x14ac:dyDescent="0.2">
      <c r="B126" s="28"/>
    </row>
    <row r="127" spans="2:2" x14ac:dyDescent="0.2">
      <c r="B127" s="28"/>
    </row>
    <row r="128" spans="2:2" x14ac:dyDescent="0.2">
      <c r="B128" s="28"/>
    </row>
    <row r="129" spans="2:2" x14ac:dyDescent="0.2">
      <c r="B129" s="28"/>
    </row>
    <row r="130" spans="2:2" x14ac:dyDescent="0.2">
      <c r="B130" s="28"/>
    </row>
    <row r="131" spans="2:2" x14ac:dyDescent="0.2">
      <c r="B131" s="28"/>
    </row>
    <row r="132" spans="2:2" x14ac:dyDescent="0.2">
      <c r="B132" s="28"/>
    </row>
    <row r="133" spans="2:2" x14ac:dyDescent="0.2">
      <c r="B133" s="28"/>
    </row>
    <row r="134" spans="2:2" x14ac:dyDescent="0.2">
      <c r="B134" s="28"/>
    </row>
    <row r="135" spans="2:2" x14ac:dyDescent="0.2">
      <c r="B135" s="28"/>
    </row>
    <row r="136" spans="2:2" x14ac:dyDescent="0.2">
      <c r="B136" s="28"/>
    </row>
    <row r="137" spans="2:2" x14ac:dyDescent="0.2">
      <c r="B137" s="28"/>
    </row>
    <row r="138" spans="2:2" x14ac:dyDescent="0.2">
      <c r="B138" s="28"/>
    </row>
    <row r="139" spans="2:2" x14ac:dyDescent="0.2">
      <c r="B139" s="28"/>
    </row>
    <row r="140" spans="2:2" x14ac:dyDescent="0.2">
      <c r="B140" s="28"/>
    </row>
    <row r="141" spans="2:2" x14ac:dyDescent="0.2">
      <c r="B141" s="28"/>
    </row>
    <row r="142" spans="2:2" x14ac:dyDescent="0.2">
      <c r="B142" s="28"/>
    </row>
    <row r="143" spans="2:2" x14ac:dyDescent="0.2">
      <c r="B143" s="28"/>
    </row>
    <row r="144" spans="2:2" x14ac:dyDescent="0.2">
      <c r="B144" s="28"/>
    </row>
    <row r="145" spans="2:2" x14ac:dyDescent="0.2">
      <c r="B145" s="28"/>
    </row>
    <row r="146" spans="2:2" x14ac:dyDescent="0.2">
      <c r="B146" s="28"/>
    </row>
    <row r="147" spans="2:2" x14ac:dyDescent="0.2">
      <c r="B147" s="28"/>
    </row>
    <row r="148" spans="2:2" x14ac:dyDescent="0.2">
      <c r="B148" s="28"/>
    </row>
    <row r="149" spans="2:2" x14ac:dyDescent="0.2">
      <c r="B149" s="28"/>
    </row>
    <row r="150" spans="2:2" x14ac:dyDescent="0.2">
      <c r="B150" s="28"/>
    </row>
    <row r="151" spans="2:2" x14ac:dyDescent="0.2">
      <c r="B151" s="28"/>
    </row>
    <row r="152" spans="2:2" x14ac:dyDescent="0.2">
      <c r="B152" s="28"/>
    </row>
    <row r="153" spans="2:2" x14ac:dyDescent="0.2">
      <c r="B153" s="28"/>
    </row>
    <row r="154" spans="2:2" x14ac:dyDescent="0.2">
      <c r="B154" s="28"/>
    </row>
    <row r="155" spans="2:2" x14ac:dyDescent="0.2">
      <c r="B155" s="28"/>
    </row>
    <row r="156" spans="2:2" x14ac:dyDescent="0.2">
      <c r="B156" s="28"/>
    </row>
    <row r="157" spans="2:2" x14ac:dyDescent="0.2">
      <c r="B157" s="28"/>
    </row>
    <row r="158" spans="2:2" x14ac:dyDescent="0.2">
      <c r="B158" s="28"/>
    </row>
    <row r="159" spans="2:2" x14ac:dyDescent="0.2">
      <c r="B159" s="28"/>
    </row>
    <row r="160" spans="2:2" x14ac:dyDescent="0.2">
      <c r="B160" s="28"/>
    </row>
    <row r="161" spans="2:2" x14ac:dyDescent="0.2">
      <c r="B161" s="28"/>
    </row>
    <row r="162" spans="2:2" x14ac:dyDescent="0.2">
      <c r="B162" s="28"/>
    </row>
    <row r="163" spans="2:2" x14ac:dyDescent="0.2">
      <c r="B163" s="28"/>
    </row>
    <row r="164" spans="2:2" x14ac:dyDescent="0.2">
      <c r="B164" s="28"/>
    </row>
    <row r="165" spans="2:2" x14ac:dyDescent="0.2">
      <c r="B165" s="28"/>
    </row>
    <row r="166" spans="2:2" x14ac:dyDescent="0.2">
      <c r="B166" s="28"/>
    </row>
    <row r="167" spans="2:2" x14ac:dyDescent="0.2">
      <c r="B167" s="28"/>
    </row>
    <row r="168" spans="2:2" x14ac:dyDescent="0.2">
      <c r="B168" s="28"/>
    </row>
    <row r="169" spans="2:2" x14ac:dyDescent="0.2">
      <c r="B169" s="28"/>
    </row>
    <row r="170" spans="2:2" x14ac:dyDescent="0.2">
      <c r="B170" s="28"/>
    </row>
    <row r="171" spans="2:2" x14ac:dyDescent="0.2">
      <c r="B171" s="28"/>
    </row>
    <row r="172" spans="2:2" x14ac:dyDescent="0.2">
      <c r="B172" s="28"/>
    </row>
    <row r="173" spans="2:2" x14ac:dyDescent="0.2">
      <c r="B173" s="28"/>
    </row>
    <row r="174" spans="2:2" x14ac:dyDescent="0.2">
      <c r="B174" s="28"/>
    </row>
    <row r="175" spans="2:2" x14ac:dyDescent="0.2">
      <c r="B175" s="28"/>
    </row>
    <row r="176" spans="2:2" x14ac:dyDescent="0.2">
      <c r="B176" s="28"/>
    </row>
    <row r="177" spans="2:2" x14ac:dyDescent="0.2">
      <c r="B177" s="28"/>
    </row>
    <row r="178" spans="2:2" x14ac:dyDescent="0.2">
      <c r="B178" s="28"/>
    </row>
    <row r="179" spans="2:2" x14ac:dyDescent="0.2">
      <c r="B179" s="28"/>
    </row>
    <row r="180" spans="2:2" x14ac:dyDescent="0.2">
      <c r="B180" s="28"/>
    </row>
    <row r="181" spans="2:2" x14ac:dyDescent="0.2">
      <c r="B181" s="28"/>
    </row>
    <row r="182" spans="2:2" x14ac:dyDescent="0.2">
      <c r="B182" s="28"/>
    </row>
    <row r="183" spans="2:2" x14ac:dyDescent="0.2">
      <c r="B183" s="28"/>
    </row>
    <row r="184" spans="2:2" x14ac:dyDescent="0.2">
      <c r="B184" s="28"/>
    </row>
    <row r="185" spans="2:2" x14ac:dyDescent="0.2">
      <c r="B185" s="28"/>
    </row>
    <row r="186" spans="2:2" x14ac:dyDescent="0.2">
      <c r="B186" s="28"/>
    </row>
    <row r="187" spans="2:2" x14ac:dyDescent="0.2">
      <c r="B187" s="28"/>
    </row>
    <row r="188" spans="2:2" x14ac:dyDescent="0.2">
      <c r="B188" s="28"/>
    </row>
    <row r="189" spans="2:2" x14ac:dyDescent="0.2">
      <c r="B189" s="28"/>
    </row>
    <row r="190" spans="2:2" x14ac:dyDescent="0.2">
      <c r="B190" s="28"/>
    </row>
    <row r="191" spans="2:2" x14ac:dyDescent="0.2">
      <c r="B191" s="28"/>
    </row>
    <row r="192" spans="2:2" x14ac:dyDescent="0.2">
      <c r="B192" s="28"/>
    </row>
    <row r="193" spans="2:2" x14ac:dyDescent="0.2">
      <c r="B193" s="28"/>
    </row>
    <row r="194" spans="2:2" x14ac:dyDescent="0.2">
      <c r="B194" s="28"/>
    </row>
    <row r="195" spans="2:2" x14ac:dyDescent="0.2">
      <c r="B195" s="28"/>
    </row>
    <row r="196" spans="2:2" x14ac:dyDescent="0.2">
      <c r="B196" s="28"/>
    </row>
    <row r="197" spans="2:2" x14ac:dyDescent="0.2">
      <c r="B197" s="28"/>
    </row>
    <row r="198" spans="2:2" x14ac:dyDescent="0.2">
      <c r="B198" s="28"/>
    </row>
    <row r="199" spans="2:2" x14ac:dyDescent="0.2">
      <c r="B199" s="28"/>
    </row>
    <row r="200" spans="2:2" x14ac:dyDescent="0.2">
      <c r="B200" s="28"/>
    </row>
    <row r="201" spans="2:2" x14ac:dyDescent="0.2">
      <c r="B201" s="28"/>
    </row>
    <row r="202" spans="2:2" x14ac:dyDescent="0.2">
      <c r="B202" s="28"/>
    </row>
    <row r="203" spans="2:2" x14ac:dyDescent="0.2">
      <c r="B203" s="28"/>
    </row>
    <row r="204" spans="2:2" x14ac:dyDescent="0.2">
      <c r="B204" s="28"/>
    </row>
    <row r="205" spans="2:2" x14ac:dyDescent="0.2">
      <c r="B205" s="28"/>
    </row>
    <row r="206" spans="2:2" x14ac:dyDescent="0.2">
      <c r="B206" s="28"/>
    </row>
    <row r="207" spans="2:2" x14ac:dyDescent="0.2">
      <c r="B207" s="28"/>
    </row>
    <row r="208" spans="2:2" x14ac:dyDescent="0.2">
      <c r="B208" s="28"/>
    </row>
    <row r="209" spans="2:2" x14ac:dyDescent="0.2">
      <c r="B209" s="28"/>
    </row>
    <row r="210" spans="2:2" x14ac:dyDescent="0.2">
      <c r="B210" s="28"/>
    </row>
    <row r="211" spans="2:2" x14ac:dyDescent="0.2">
      <c r="B211" s="28"/>
    </row>
    <row r="212" spans="2:2" x14ac:dyDescent="0.2">
      <c r="B212" s="28"/>
    </row>
    <row r="213" spans="2:2" x14ac:dyDescent="0.2">
      <c r="B213" s="28"/>
    </row>
    <row r="214" spans="2:2" x14ac:dyDescent="0.2">
      <c r="B214" s="28"/>
    </row>
    <row r="215" spans="2:2" x14ac:dyDescent="0.2">
      <c r="B215" s="28"/>
    </row>
    <row r="216" spans="2:2" x14ac:dyDescent="0.2">
      <c r="B216" s="28"/>
    </row>
    <row r="217" spans="2:2" x14ac:dyDescent="0.2">
      <c r="B217" s="28"/>
    </row>
    <row r="218" spans="2:2" x14ac:dyDescent="0.2">
      <c r="B218" s="28"/>
    </row>
    <row r="219" spans="2:2" x14ac:dyDescent="0.2">
      <c r="B219" s="28"/>
    </row>
    <row r="220" spans="2:2" x14ac:dyDescent="0.2">
      <c r="B220" s="28"/>
    </row>
    <row r="221" spans="2:2" x14ac:dyDescent="0.2">
      <c r="B221" s="28"/>
    </row>
    <row r="222" spans="2:2" x14ac:dyDescent="0.2">
      <c r="B222" s="28"/>
    </row>
    <row r="223" spans="2:2" x14ac:dyDescent="0.2">
      <c r="B223" s="28"/>
    </row>
    <row r="224" spans="2:2" x14ac:dyDescent="0.2">
      <c r="B224" s="28"/>
    </row>
    <row r="225" spans="2:2" x14ac:dyDescent="0.2">
      <c r="B225" s="28"/>
    </row>
    <row r="226" spans="2:2" x14ac:dyDescent="0.2">
      <c r="B226" s="28"/>
    </row>
    <row r="227" spans="2:2" x14ac:dyDescent="0.2">
      <c r="B227" s="28"/>
    </row>
    <row r="228" spans="2:2" x14ac:dyDescent="0.2">
      <c r="B228" s="28"/>
    </row>
    <row r="229" spans="2:2" x14ac:dyDescent="0.2">
      <c r="B229" s="28"/>
    </row>
    <row r="230" spans="2:2" x14ac:dyDescent="0.2">
      <c r="B230" s="28"/>
    </row>
    <row r="231" spans="2:2" x14ac:dyDescent="0.2">
      <c r="B231" s="28"/>
    </row>
    <row r="232" spans="2:2" x14ac:dyDescent="0.2">
      <c r="B232" s="28"/>
    </row>
    <row r="233" spans="2:2" x14ac:dyDescent="0.2">
      <c r="B233" s="28"/>
    </row>
    <row r="234" spans="2:2" x14ac:dyDescent="0.2">
      <c r="B234" s="28"/>
    </row>
    <row r="235" spans="2:2" x14ac:dyDescent="0.2">
      <c r="B235" s="28"/>
    </row>
    <row r="236" spans="2:2" x14ac:dyDescent="0.2">
      <c r="B236" s="28"/>
    </row>
    <row r="237" spans="2:2" x14ac:dyDescent="0.2">
      <c r="B237" s="28"/>
    </row>
    <row r="238" spans="2:2" x14ac:dyDescent="0.2">
      <c r="B238" s="28"/>
    </row>
    <row r="239" spans="2:2" x14ac:dyDescent="0.2">
      <c r="B239" s="28"/>
    </row>
    <row r="240" spans="2:2" x14ac:dyDescent="0.2">
      <c r="B240" s="28"/>
    </row>
    <row r="241" spans="2:2" x14ac:dyDescent="0.2">
      <c r="B241" s="28"/>
    </row>
    <row r="242" spans="2:2" x14ac:dyDescent="0.2">
      <c r="B242" s="28"/>
    </row>
    <row r="243" spans="2:2" x14ac:dyDescent="0.2">
      <c r="B243" s="28"/>
    </row>
    <row r="244" spans="2:2" x14ac:dyDescent="0.2">
      <c r="B244" s="28"/>
    </row>
    <row r="245" spans="2:2" x14ac:dyDescent="0.2">
      <c r="B245" s="28"/>
    </row>
    <row r="246" spans="2:2" x14ac:dyDescent="0.2">
      <c r="B246" s="28"/>
    </row>
    <row r="247" spans="2:2" x14ac:dyDescent="0.2">
      <c r="B247" s="28"/>
    </row>
    <row r="248" spans="2:2" x14ac:dyDescent="0.2">
      <c r="B248" s="28"/>
    </row>
    <row r="249" spans="2:2" x14ac:dyDescent="0.2">
      <c r="B249" s="28"/>
    </row>
    <row r="250" spans="2:2" x14ac:dyDescent="0.2">
      <c r="B250" s="28"/>
    </row>
    <row r="251" spans="2:2" x14ac:dyDescent="0.2">
      <c r="B251" s="28"/>
    </row>
    <row r="252" spans="2:2" x14ac:dyDescent="0.2">
      <c r="B252" s="28"/>
    </row>
    <row r="253" spans="2:2" x14ac:dyDescent="0.2">
      <c r="B253" s="28"/>
    </row>
    <row r="254" spans="2:2" x14ac:dyDescent="0.2">
      <c r="B254" s="28"/>
    </row>
    <row r="255" spans="2:2" x14ac:dyDescent="0.2">
      <c r="B255" s="28"/>
    </row>
    <row r="256" spans="2:2" x14ac:dyDescent="0.2">
      <c r="B256" s="28"/>
    </row>
    <row r="257" spans="2:2" x14ac:dyDescent="0.2">
      <c r="B257" s="28"/>
    </row>
    <row r="258" spans="2:2" x14ac:dyDescent="0.2">
      <c r="B258" s="28"/>
    </row>
    <row r="259" spans="2:2" x14ac:dyDescent="0.2">
      <c r="B259" s="28"/>
    </row>
    <row r="260" spans="2:2" x14ac:dyDescent="0.2">
      <c r="B260" s="28"/>
    </row>
    <row r="261" spans="2:2" x14ac:dyDescent="0.2">
      <c r="B261" s="28"/>
    </row>
    <row r="262" spans="2:2" x14ac:dyDescent="0.2">
      <c r="B262" s="28"/>
    </row>
    <row r="263" spans="2:2" x14ac:dyDescent="0.2">
      <c r="B263" s="28"/>
    </row>
    <row r="264" spans="2:2" x14ac:dyDescent="0.2">
      <c r="B264" s="28"/>
    </row>
    <row r="265" spans="2:2" x14ac:dyDescent="0.2">
      <c r="B265" s="28"/>
    </row>
    <row r="266" spans="2:2" x14ac:dyDescent="0.2">
      <c r="B266" s="28"/>
    </row>
    <row r="267" spans="2:2" x14ac:dyDescent="0.2">
      <c r="B267" s="28"/>
    </row>
    <row r="268" spans="2:2" x14ac:dyDescent="0.2">
      <c r="B268" s="28"/>
    </row>
    <row r="269" spans="2:2" x14ac:dyDescent="0.2">
      <c r="B269" s="28"/>
    </row>
    <row r="270" spans="2:2" x14ac:dyDescent="0.2">
      <c r="B270" s="28"/>
    </row>
    <row r="271" spans="2:2" x14ac:dyDescent="0.2">
      <c r="B271" s="28"/>
    </row>
    <row r="272" spans="2:2" x14ac:dyDescent="0.2">
      <c r="B272" s="28"/>
    </row>
    <row r="273" spans="2:2" x14ac:dyDescent="0.2">
      <c r="B273" s="28"/>
    </row>
    <row r="274" spans="2:2" x14ac:dyDescent="0.2">
      <c r="B274" s="28"/>
    </row>
    <row r="275" spans="2:2" x14ac:dyDescent="0.2">
      <c r="B275" s="28"/>
    </row>
    <row r="276" spans="2:2" x14ac:dyDescent="0.2">
      <c r="B276" s="28"/>
    </row>
    <row r="277" spans="2:2" x14ac:dyDescent="0.2">
      <c r="B277" s="28"/>
    </row>
    <row r="278" spans="2:2" x14ac:dyDescent="0.2">
      <c r="B278" s="28"/>
    </row>
    <row r="279" spans="2:2" x14ac:dyDescent="0.2">
      <c r="B279" s="28"/>
    </row>
    <row r="280" spans="2:2" x14ac:dyDescent="0.2">
      <c r="B280" s="28"/>
    </row>
    <row r="281" spans="2:2" x14ac:dyDescent="0.2">
      <c r="B281" s="28"/>
    </row>
    <row r="282" spans="2:2" x14ac:dyDescent="0.2">
      <c r="B282" s="28"/>
    </row>
    <row r="283" spans="2:2" x14ac:dyDescent="0.2">
      <c r="B283" s="28"/>
    </row>
    <row r="284" spans="2:2" x14ac:dyDescent="0.2">
      <c r="B284" s="28"/>
    </row>
    <row r="285" spans="2:2" x14ac:dyDescent="0.2">
      <c r="B285" s="28"/>
    </row>
    <row r="286" spans="2:2" x14ac:dyDescent="0.2">
      <c r="B286" s="28"/>
    </row>
    <row r="287" spans="2:2" x14ac:dyDescent="0.2">
      <c r="B287" s="28"/>
    </row>
    <row r="288" spans="2:2" x14ac:dyDescent="0.2">
      <c r="B288" s="28"/>
    </row>
    <row r="289" spans="2:2" x14ac:dyDescent="0.2">
      <c r="B289" s="28"/>
    </row>
    <row r="290" spans="2:2" x14ac:dyDescent="0.2">
      <c r="B290" s="28"/>
    </row>
    <row r="291" spans="2:2" x14ac:dyDescent="0.2">
      <c r="B291" s="28"/>
    </row>
    <row r="292" spans="2:2" x14ac:dyDescent="0.2">
      <c r="B292" s="28"/>
    </row>
    <row r="293" spans="2:2" x14ac:dyDescent="0.2">
      <c r="B293" s="28"/>
    </row>
    <row r="294" spans="2:2" x14ac:dyDescent="0.2">
      <c r="B294" s="28"/>
    </row>
    <row r="295" spans="2:2" x14ac:dyDescent="0.2">
      <c r="B295" s="28"/>
    </row>
    <row r="296" spans="2:2" x14ac:dyDescent="0.2">
      <c r="B296" s="28"/>
    </row>
    <row r="297" spans="2:2" x14ac:dyDescent="0.2">
      <c r="B297" s="28"/>
    </row>
    <row r="298" spans="2:2" x14ac:dyDescent="0.2">
      <c r="B298" s="28"/>
    </row>
    <row r="299" spans="2:2" x14ac:dyDescent="0.2">
      <c r="B299" s="28"/>
    </row>
    <row r="300" spans="2:2" x14ac:dyDescent="0.2">
      <c r="B300" s="28"/>
    </row>
    <row r="301" spans="2:2" x14ac:dyDescent="0.2">
      <c r="B301" s="28"/>
    </row>
    <row r="302" spans="2:2" x14ac:dyDescent="0.2">
      <c r="B302" s="28"/>
    </row>
    <row r="303" spans="2:2" x14ac:dyDescent="0.2">
      <c r="B303" s="28"/>
    </row>
    <row r="304" spans="2:2" x14ac:dyDescent="0.2">
      <c r="B304" s="28"/>
    </row>
    <row r="305" spans="2:2" x14ac:dyDescent="0.2">
      <c r="B305" s="28"/>
    </row>
    <row r="306" spans="2:2" x14ac:dyDescent="0.2">
      <c r="B306" s="28"/>
    </row>
    <row r="307" spans="2:2" x14ac:dyDescent="0.2">
      <c r="B307" s="28"/>
    </row>
    <row r="308" spans="2:2" x14ac:dyDescent="0.2">
      <c r="B308" s="28"/>
    </row>
    <row r="309" spans="2:2" x14ac:dyDescent="0.2">
      <c r="B309" s="28"/>
    </row>
    <row r="310" spans="2:2" x14ac:dyDescent="0.2">
      <c r="B310" s="28"/>
    </row>
    <row r="311" spans="2:2" x14ac:dyDescent="0.2">
      <c r="B311" s="28"/>
    </row>
    <row r="312" spans="2:2" x14ac:dyDescent="0.2">
      <c r="B312" s="28"/>
    </row>
    <row r="313" spans="2:2" x14ac:dyDescent="0.2">
      <c r="B313" s="28"/>
    </row>
    <row r="314" spans="2:2" x14ac:dyDescent="0.2">
      <c r="B314" s="28"/>
    </row>
    <row r="315" spans="2:2" x14ac:dyDescent="0.2">
      <c r="B315" s="28"/>
    </row>
    <row r="316" spans="2:2" x14ac:dyDescent="0.2">
      <c r="B316" s="28"/>
    </row>
    <row r="317" spans="2:2" x14ac:dyDescent="0.2">
      <c r="B317" s="28"/>
    </row>
    <row r="318" spans="2:2" x14ac:dyDescent="0.2">
      <c r="B318" s="28"/>
    </row>
    <row r="319" spans="2:2" x14ac:dyDescent="0.2">
      <c r="B319" s="28"/>
    </row>
    <row r="320" spans="2:2" x14ac:dyDescent="0.2">
      <c r="B320" s="28"/>
    </row>
    <row r="321" spans="2:2" x14ac:dyDescent="0.2">
      <c r="B321" s="28"/>
    </row>
    <row r="322" spans="2:2" x14ac:dyDescent="0.2">
      <c r="B322" s="28"/>
    </row>
    <row r="323" spans="2:2" x14ac:dyDescent="0.2">
      <c r="B323" s="28"/>
    </row>
    <row r="324" spans="2:2" x14ac:dyDescent="0.2">
      <c r="B324" s="28"/>
    </row>
    <row r="325" spans="2:2" x14ac:dyDescent="0.2">
      <c r="B325" s="28"/>
    </row>
    <row r="326" spans="2:2" x14ac:dyDescent="0.2">
      <c r="B326" s="28"/>
    </row>
    <row r="327" spans="2:2" x14ac:dyDescent="0.2">
      <c r="B327" s="28"/>
    </row>
    <row r="328" spans="2:2" x14ac:dyDescent="0.2">
      <c r="B328" s="28"/>
    </row>
    <row r="329" spans="2:2" x14ac:dyDescent="0.2">
      <c r="B329" s="28"/>
    </row>
    <row r="330" spans="2:2" x14ac:dyDescent="0.2">
      <c r="B330" s="28"/>
    </row>
    <row r="331" spans="2:2" x14ac:dyDescent="0.2">
      <c r="B331" s="28"/>
    </row>
    <row r="332" spans="2:2" x14ac:dyDescent="0.2">
      <c r="B332" s="28"/>
    </row>
    <row r="333" spans="2:2" x14ac:dyDescent="0.2">
      <c r="B333" s="28"/>
    </row>
    <row r="334" spans="2:2" x14ac:dyDescent="0.2">
      <c r="B334" s="28"/>
    </row>
    <row r="335" spans="2:2" x14ac:dyDescent="0.2">
      <c r="B335" s="28"/>
    </row>
    <row r="336" spans="2:2" x14ac:dyDescent="0.2">
      <c r="B336" s="28"/>
    </row>
    <row r="337" spans="2:2" x14ac:dyDescent="0.2">
      <c r="B337" s="28"/>
    </row>
    <row r="338" spans="2:2" x14ac:dyDescent="0.2">
      <c r="B338" s="28"/>
    </row>
    <row r="339" spans="2:2" x14ac:dyDescent="0.2">
      <c r="B339" s="28"/>
    </row>
    <row r="340" spans="2:2" x14ac:dyDescent="0.2">
      <c r="B340" s="28"/>
    </row>
    <row r="341" spans="2:2" x14ac:dyDescent="0.2">
      <c r="B341" s="28"/>
    </row>
    <row r="342" spans="2:2" x14ac:dyDescent="0.2">
      <c r="B342" s="28"/>
    </row>
    <row r="343" spans="2:2" x14ac:dyDescent="0.2">
      <c r="B343" s="28"/>
    </row>
    <row r="344" spans="2:2" x14ac:dyDescent="0.2">
      <c r="B344" s="28"/>
    </row>
    <row r="345" spans="2:2" x14ac:dyDescent="0.2">
      <c r="B345" s="28"/>
    </row>
    <row r="346" spans="2:2" x14ac:dyDescent="0.2">
      <c r="B346" s="28"/>
    </row>
    <row r="347" spans="2:2" x14ac:dyDescent="0.2">
      <c r="B347" s="28"/>
    </row>
    <row r="348" spans="2:2" x14ac:dyDescent="0.2">
      <c r="B348" s="28"/>
    </row>
    <row r="349" spans="2:2" x14ac:dyDescent="0.2">
      <c r="B349" s="28"/>
    </row>
    <row r="350" spans="2:2" x14ac:dyDescent="0.2">
      <c r="B350" s="28"/>
    </row>
    <row r="351" spans="2:2" x14ac:dyDescent="0.2">
      <c r="B351" s="28"/>
    </row>
    <row r="352" spans="2:2" x14ac:dyDescent="0.2">
      <c r="B352" s="28"/>
    </row>
    <row r="353" spans="2:2" x14ac:dyDescent="0.2">
      <c r="B353" s="28"/>
    </row>
    <row r="354" spans="2:2" x14ac:dyDescent="0.2">
      <c r="B354" s="28"/>
    </row>
    <row r="355" spans="2:2" x14ac:dyDescent="0.2">
      <c r="B355" s="28"/>
    </row>
    <row r="356" spans="2:2" x14ac:dyDescent="0.2">
      <c r="B356" s="28"/>
    </row>
    <row r="357" spans="2:2" x14ac:dyDescent="0.2">
      <c r="B357" s="28"/>
    </row>
    <row r="358" spans="2:2" x14ac:dyDescent="0.2">
      <c r="B358" s="28"/>
    </row>
    <row r="359" spans="2:2" x14ac:dyDescent="0.2">
      <c r="B359" s="28"/>
    </row>
    <row r="360" spans="2:2" x14ac:dyDescent="0.2">
      <c r="B360" s="28"/>
    </row>
    <row r="361" spans="2:2" x14ac:dyDescent="0.2">
      <c r="B361" s="28"/>
    </row>
    <row r="362" spans="2:2" x14ac:dyDescent="0.2">
      <c r="B362" s="28"/>
    </row>
    <row r="363" spans="2:2" x14ac:dyDescent="0.2">
      <c r="B363" s="28"/>
    </row>
    <row r="364" spans="2:2" x14ac:dyDescent="0.2">
      <c r="B364" s="28"/>
    </row>
    <row r="365" spans="2:2" x14ac:dyDescent="0.2">
      <c r="B365" s="28"/>
    </row>
    <row r="366" spans="2:2" x14ac:dyDescent="0.2">
      <c r="B366" s="28"/>
    </row>
    <row r="367" spans="2:2" x14ac:dyDescent="0.2">
      <c r="B367" s="28"/>
    </row>
    <row r="368" spans="2:2" x14ac:dyDescent="0.2">
      <c r="B368" s="28"/>
    </row>
    <row r="369" spans="2:2" x14ac:dyDescent="0.2">
      <c r="B369" s="28"/>
    </row>
    <row r="370" spans="2:2" x14ac:dyDescent="0.2">
      <c r="B370" s="28"/>
    </row>
    <row r="371" spans="2:2" x14ac:dyDescent="0.2">
      <c r="B371" s="28"/>
    </row>
    <row r="372" spans="2:2" x14ac:dyDescent="0.2">
      <c r="B372" s="28"/>
    </row>
    <row r="373" spans="2:2" x14ac:dyDescent="0.2">
      <c r="B373" s="28"/>
    </row>
    <row r="374" spans="2:2" x14ac:dyDescent="0.2">
      <c r="B374" s="28"/>
    </row>
    <row r="375" spans="2:2" x14ac:dyDescent="0.2">
      <c r="B375" s="28"/>
    </row>
    <row r="376" spans="2:2" x14ac:dyDescent="0.2">
      <c r="B376" s="28"/>
    </row>
    <row r="377" spans="2:2" x14ac:dyDescent="0.2">
      <c r="B377" s="28"/>
    </row>
    <row r="378" spans="2:2" x14ac:dyDescent="0.2">
      <c r="B378" s="28"/>
    </row>
    <row r="379" spans="2:2" x14ac:dyDescent="0.2">
      <c r="B379" s="28"/>
    </row>
    <row r="380" spans="2:2" x14ac:dyDescent="0.2">
      <c r="B380" s="28"/>
    </row>
    <row r="381" spans="2:2" x14ac:dyDescent="0.2">
      <c r="B381" s="28"/>
    </row>
    <row r="382" spans="2:2" x14ac:dyDescent="0.2">
      <c r="B382" s="28"/>
    </row>
    <row r="383" spans="2:2" x14ac:dyDescent="0.2">
      <c r="B383" s="28"/>
    </row>
    <row r="384" spans="2:2" x14ac:dyDescent="0.2">
      <c r="B384" s="28"/>
    </row>
    <row r="385" spans="2:2" x14ac:dyDescent="0.2">
      <c r="B385" s="28"/>
    </row>
    <row r="386" spans="2:2" x14ac:dyDescent="0.2">
      <c r="B386" s="28"/>
    </row>
    <row r="387" spans="2:2" x14ac:dyDescent="0.2">
      <c r="B387" s="28"/>
    </row>
    <row r="388" spans="2:2" x14ac:dyDescent="0.2">
      <c r="B388" s="28"/>
    </row>
    <row r="389" spans="2:2" x14ac:dyDescent="0.2">
      <c r="B389" s="28"/>
    </row>
    <row r="390" spans="2:2" x14ac:dyDescent="0.2">
      <c r="B390" s="28"/>
    </row>
    <row r="391" spans="2:2" x14ac:dyDescent="0.2">
      <c r="B391" s="28"/>
    </row>
    <row r="392" spans="2:2" x14ac:dyDescent="0.2">
      <c r="B392" s="28"/>
    </row>
    <row r="393" spans="2:2" x14ac:dyDescent="0.2">
      <c r="B393" s="28"/>
    </row>
    <row r="394" spans="2:2" x14ac:dyDescent="0.2">
      <c r="B394" s="28"/>
    </row>
    <row r="395" spans="2:2" x14ac:dyDescent="0.2">
      <c r="B395" s="28"/>
    </row>
    <row r="396" spans="2:2" x14ac:dyDescent="0.2">
      <c r="B396" s="28"/>
    </row>
    <row r="397" spans="2:2" x14ac:dyDescent="0.2">
      <c r="B397" s="28"/>
    </row>
    <row r="398" spans="2:2" x14ac:dyDescent="0.2">
      <c r="B398" s="28"/>
    </row>
    <row r="399" spans="2:2" x14ac:dyDescent="0.2">
      <c r="B399" s="28"/>
    </row>
    <row r="400" spans="2:2" x14ac:dyDescent="0.2">
      <c r="B400" s="28"/>
    </row>
    <row r="401" spans="2:2" x14ac:dyDescent="0.2">
      <c r="B401" s="28"/>
    </row>
    <row r="402" spans="2:2" x14ac:dyDescent="0.2">
      <c r="B402" s="28"/>
    </row>
    <row r="403" spans="2:2" x14ac:dyDescent="0.2">
      <c r="B403" s="28"/>
    </row>
    <row r="404" spans="2:2" x14ac:dyDescent="0.2">
      <c r="B404" s="28"/>
    </row>
    <row r="405" spans="2:2" x14ac:dyDescent="0.2">
      <c r="B405" s="28"/>
    </row>
    <row r="406" spans="2:2" x14ac:dyDescent="0.2">
      <c r="B406" s="28"/>
    </row>
    <row r="407" spans="2:2" x14ac:dyDescent="0.2">
      <c r="B407" s="28"/>
    </row>
    <row r="408" spans="2:2" x14ac:dyDescent="0.2">
      <c r="B408" s="28"/>
    </row>
    <row r="409" spans="2:2" x14ac:dyDescent="0.2">
      <c r="B409" s="28"/>
    </row>
    <row r="410" spans="2:2" x14ac:dyDescent="0.2">
      <c r="B410" s="28"/>
    </row>
    <row r="411" spans="2:2" x14ac:dyDescent="0.2">
      <c r="B411" s="28"/>
    </row>
    <row r="412" spans="2:2" x14ac:dyDescent="0.2">
      <c r="B412" s="28"/>
    </row>
    <row r="413" spans="2:2" x14ac:dyDescent="0.2">
      <c r="B413" s="28"/>
    </row>
    <row r="414" spans="2:2" x14ac:dyDescent="0.2">
      <c r="B414" s="28"/>
    </row>
    <row r="415" spans="2:2" x14ac:dyDescent="0.2">
      <c r="B415" s="28"/>
    </row>
    <row r="416" spans="2:2" x14ac:dyDescent="0.2">
      <c r="B416" s="28"/>
    </row>
    <row r="417" spans="2:2" x14ac:dyDescent="0.2">
      <c r="B417" s="28"/>
    </row>
    <row r="418" spans="2:2" x14ac:dyDescent="0.2">
      <c r="B418" s="28"/>
    </row>
    <row r="419" spans="2:2" x14ac:dyDescent="0.2">
      <c r="B419" s="28"/>
    </row>
    <row r="420" spans="2:2" x14ac:dyDescent="0.2">
      <c r="B420" s="28"/>
    </row>
    <row r="421" spans="2:2" x14ac:dyDescent="0.2">
      <c r="B421" s="28"/>
    </row>
    <row r="422" spans="2:2" x14ac:dyDescent="0.2">
      <c r="B422" s="28"/>
    </row>
    <row r="423" spans="2:2" x14ac:dyDescent="0.2">
      <c r="B423" s="28"/>
    </row>
    <row r="424" spans="2:2" x14ac:dyDescent="0.2">
      <c r="B424" s="28"/>
    </row>
    <row r="425" spans="2:2" x14ac:dyDescent="0.2">
      <c r="B425" s="28"/>
    </row>
    <row r="426" spans="2:2" x14ac:dyDescent="0.2">
      <c r="B426" s="28"/>
    </row>
    <row r="427" spans="2:2" x14ac:dyDescent="0.2">
      <c r="B427" s="28"/>
    </row>
    <row r="428" spans="2:2" x14ac:dyDescent="0.2">
      <c r="B428" s="28"/>
    </row>
    <row r="429" spans="2:2" x14ac:dyDescent="0.2">
      <c r="B429" s="28"/>
    </row>
    <row r="430" spans="2:2" x14ac:dyDescent="0.2">
      <c r="B430" s="28"/>
    </row>
    <row r="431" spans="2:2" x14ac:dyDescent="0.2">
      <c r="B431" s="28"/>
    </row>
    <row r="432" spans="2:2" x14ac:dyDescent="0.2">
      <c r="B432" s="28"/>
    </row>
    <row r="433" spans="2:2" x14ac:dyDescent="0.2">
      <c r="B433" s="28"/>
    </row>
    <row r="434" spans="2:2" x14ac:dyDescent="0.2">
      <c r="B434" s="28"/>
    </row>
    <row r="435" spans="2:2" x14ac:dyDescent="0.2">
      <c r="B435" s="28"/>
    </row>
    <row r="436" spans="2:2" x14ac:dyDescent="0.2">
      <c r="B436" s="28"/>
    </row>
    <row r="437" spans="2:2" x14ac:dyDescent="0.2">
      <c r="B437" s="28"/>
    </row>
    <row r="438" spans="2:2" x14ac:dyDescent="0.2">
      <c r="B438" s="28"/>
    </row>
    <row r="439" spans="2:2" x14ac:dyDescent="0.2">
      <c r="B439" s="28"/>
    </row>
    <row r="440" spans="2:2" x14ac:dyDescent="0.2">
      <c r="B440" s="28"/>
    </row>
    <row r="441" spans="2:2" x14ac:dyDescent="0.2">
      <c r="B441" s="28"/>
    </row>
    <row r="442" spans="2:2" x14ac:dyDescent="0.2">
      <c r="B442" s="28"/>
    </row>
    <row r="443" spans="2:2" x14ac:dyDescent="0.2">
      <c r="B443" s="28"/>
    </row>
    <row r="444" spans="2:2" x14ac:dyDescent="0.2">
      <c r="B444" s="28"/>
    </row>
    <row r="445" spans="2:2" x14ac:dyDescent="0.2">
      <c r="B445" s="28"/>
    </row>
    <row r="446" spans="2:2" x14ac:dyDescent="0.2">
      <c r="B446" s="28"/>
    </row>
    <row r="447" spans="2:2" x14ac:dyDescent="0.2">
      <c r="B447" s="28"/>
    </row>
    <row r="448" spans="2:2" x14ac:dyDescent="0.2">
      <c r="B448" s="28"/>
    </row>
    <row r="449" spans="2:2" x14ac:dyDescent="0.2">
      <c r="B449" s="28"/>
    </row>
    <row r="450" spans="2:2" x14ac:dyDescent="0.2">
      <c r="B450" s="28"/>
    </row>
    <row r="451" spans="2:2" x14ac:dyDescent="0.2">
      <c r="B451" s="28"/>
    </row>
    <row r="452" spans="2:2" x14ac:dyDescent="0.2">
      <c r="B452" s="28"/>
    </row>
    <row r="453" spans="2:2" x14ac:dyDescent="0.2">
      <c r="B453" s="28"/>
    </row>
    <row r="454" spans="2:2" x14ac:dyDescent="0.2">
      <c r="B454" s="28"/>
    </row>
    <row r="455" spans="2:2" x14ac:dyDescent="0.2">
      <c r="B455" s="28"/>
    </row>
    <row r="456" spans="2:2" x14ac:dyDescent="0.2">
      <c r="B456" s="28"/>
    </row>
    <row r="457" spans="2:2" x14ac:dyDescent="0.2">
      <c r="B457" s="28"/>
    </row>
    <row r="458" spans="2:2" x14ac:dyDescent="0.2">
      <c r="B458" s="28"/>
    </row>
    <row r="459" spans="2:2" x14ac:dyDescent="0.2">
      <c r="B459" s="28"/>
    </row>
    <row r="460" spans="2:2" x14ac:dyDescent="0.2">
      <c r="B460" s="28"/>
    </row>
    <row r="461" spans="2:2" x14ac:dyDescent="0.2">
      <c r="B461" s="28"/>
    </row>
    <row r="462" spans="2:2" x14ac:dyDescent="0.2">
      <c r="B462" s="28"/>
    </row>
    <row r="463" spans="2:2" x14ac:dyDescent="0.2">
      <c r="B463" s="28"/>
    </row>
    <row r="464" spans="2:2" x14ac:dyDescent="0.2">
      <c r="B464" s="28"/>
    </row>
    <row r="465" spans="2:2" x14ac:dyDescent="0.2">
      <c r="B465" s="28"/>
    </row>
    <row r="466" spans="2:2" x14ac:dyDescent="0.2">
      <c r="B466" s="28"/>
    </row>
    <row r="467" spans="2:2" x14ac:dyDescent="0.2">
      <c r="B467" s="28"/>
    </row>
    <row r="468" spans="2:2" x14ac:dyDescent="0.2">
      <c r="B468" s="28"/>
    </row>
    <row r="469" spans="2:2" x14ac:dyDescent="0.2">
      <c r="B469" s="28"/>
    </row>
    <row r="470" spans="2:2" x14ac:dyDescent="0.2">
      <c r="B470" s="28"/>
    </row>
    <row r="471" spans="2:2" x14ac:dyDescent="0.2">
      <c r="B471" s="28"/>
    </row>
    <row r="472" spans="2:2" x14ac:dyDescent="0.2">
      <c r="B472" s="28"/>
    </row>
    <row r="473" spans="2:2" x14ac:dyDescent="0.2">
      <c r="B473" s="28"/>
    </row>
    <row r="474" spans="2:2" x14ac:dyDescent="0.2">
      <c r="B474" s="28"/>
    </row>
    <row r="475" spans="2:2" x14ac:dyDescent="0.2">
      <c r="B475" s="28"/>
    </row>
    <row r="476" spans="2:2" x14ac:dyDescent="0.2">
      <c r="B476" s="28"/>
    </row>
    <row r="477" spans="2:2" x14ac:dyDescent="0.2">
      <c r="B477" s="28"/>
    </row>
    <row r="478" spans="2:2" x14ac:dyDescent="0.2">
      <c r="B478" s="28"/>
    </row>
    <row r="479" spans="2:2" x14ac:dyDescent="0.2">
      <c r="B479" s="28"/>
    </row>
    <row r="480" spans="2:2" x14ac:dyDescent="0.2">
      <c r="B480" s="28"/>
    </row>
    <row r="481" spans="2:2" x14ac:dyDescent="0.2">
      <c r="B481" s="28"/>
    </row>
    <row r="482" spans="2:2" x14ac:dyDescent="0.2">
      <c r="B482" s="28"/>
    </row>
    <row r="483" spans="2:2" x14ac:dyDescent="0.2">
      <c r="B483" s="28"/>
    </row>
    <row r="484" spans="2:2" x14ac:dyDescent="0.2">
      <c r="B484" s="28"/>
    </row>
    <row r="485" spans="2:2" x14ac:dyDescent="0.2">
      <c r="B485" s="28"/>
    </row>
    <row r="486" spans="2:2" x14ac:dyDescent="0.2">
      <c r="B486" s="28"/>
    </row>
    <row r="487" spans="2:2" x14ac:dyDescent="0.2">
      <c r="B487" s="28"/>
    </row>
    <row r="488" spans="2:2" x14ac:dyDescent="0.2">
      <c r="B488" s="28"/>
    </row>
    <row r="489" spans="2:2" x14ac:dyDescent="0.2">
      <c r="B489" s="28"/>
    </row>
    <row r="490" spans="2:2" x14ac:dyDescent="0.2">
      <c r="B490" s="28"/>
    </row>
    <row r="491" spans="2:2" x14ac:dyDescent="0.2">
      <c r="B491" s="28"/>
    </row>
    <row r="492" spans="2:2" x14ac:dyDescent="0.2">
      <c r="B492" s="28"/>
    </row>
    <row r="493" spans="2:2" x14ac:dyDescent="0.2">
      <c r="B493" s="28"/>
    </row>
    <row r="494" spans="2:2" x14ac:dyDescent="0.2">
      <c r="B494" s="28"/>
    </row>
    <row r="495" spans="2:2" x14ac:dyDescent="0.2">
      <c r="B495" s="28"/>
    </row>
    <row r="496" spans="2:2" x14ac:dyDescent="0.2">
      <c r="B496" s="28"/>
    </row>
    <row r="497" spans="2:2" x14ac:dyDescent="0.2">
      <c r="B497" s="28"/>
    </row>
    <row r="498" spans="2:2" x14ac:dyDescent="0.2">
      <c r="B498" s="28"/>
    </row>
    <row r="499" spans="2:2" x14ac:dyDescent="0.2">
      <c r="B499" s="28"/>
    </row>
    <row r="500" spans="2:2" x14ac:dyDescent="0.2">
      <c r="B500" s="28"/>
    </row>
  </sheetData>
  <sheetProtection password="C728" sheet="1" objects="1" scenarios="1"/>
  <customSheetViews>
    <customSheetView guid="{A09571D8-DC87-425C-8036-C58364696875}" topLeftCell="A49">
      <selection activeCell="D52" sqref="D52"/>
      <pageMargins left="0.7" right="0.7" top="0.78740157499999996" bottom="0.78740157499999996" header="0.3" footer="0.3"/>
    </customSheetView>
  </customSheetViews>
  <conditionalFormatting sqref="E3:G62">
    <cfRule type="uniqueValues" dxfId="2" priority="1"/>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4.9989318521683403E-2"/>
    <pageSetUpPr fitToPage="1"/>
  </sheetPr>
  <dimension ref="A1:G64"/>
  <sheetViews>
    <sheetView zoomScale="80" zoomScaleNormal="80" workbookViewId="0">
      <pane ySplit="3" topLeftCell="A4" activePane="bottomLeft" state="frozen"/>
      <selection pane="bottomLeft"/>
    </sheetView>
  </sheetViews>
  <sheetFormatPr baseColWidth="10" defaultRowHeight="14.25" x14ac:dyDescent="0.2"/>
  <cols>
    <col min="1" max="1" width="5.125" customWidth="1"/>
    <col min="2" max="2" width="10.625" style="28" customWidth="1"/>
    <col min="3" max="3" width="28.875" style="16" bestFit="1" customWidth="1"/>
    <col min="4" max="4" width="36.875" style="126" customWidth="1"/>
    <col min="5" max="5" width="12.75" style="29" customWidth="1"/>
    <col min="6" max="6" width="11.5" style="29" customWidth="1"/>
    <col min="7" max="7" width="14.625" style="33" customWidth="1"/>
  </cols>
  <sheetData>
    <row r="1" spans="2:7" ht="11.25" customHeight="1" thickBot="1" x14ac:dyDescent="0.25">
      <c r="C1" s="27"/>
      <c r="D1" s="125"/>
      <c r="E1" s="27"/>
      <c r="F1" s="69"/>
    </row>
    <row r="2" spans="2:7" ht="36" customHeight="1" thickBot="1" x14ac:dyDescent="0.25">
      <c r="B2" s="217" t="s">
        <v>147</v>
      </c>
      <c r="C2" s="218"/>
      <c r="D2" s="218"/>
      <c r="E2" s="219"/>
      <c r="F2" s="218"/>
      <c r="G2" s="220"/>
    </row>
    <row r="3" spans="2:7" ht="45.75" thickBot="1" x14ac:dyDescent="0.25">
      <c r="B3" s="34" t="s">
        <v>122</v>
      </c>
      <c r="C3" s="35" t="s">
        <v>0</v>
      </c>
      <c r="D3" s="35" t="s">
        <v>1</v>
      </c>
      <c r="E3" s="115" t="s">
        <v>223</v>
      </c>
      <c r="F3" s="70" t="s">
        <v>192</v>
      </c>
      <c r="G3" s="36" t="s">
        <v>189</v>
      </c>
    </row>
    <row r="4" spans="2:7" ht="41.25" customHeight="1" x14ac:dyDescent="0.2">
      <c r="B4" s="130" t="s">
        <v>24</v>
      </c>
      <c r="C4" s="131" t="s">
        <v>25</v>
      </c>
      <c r="D4" s="131" t="s">
        <v>222</v>
      </c>
      <c r="E4" s="138">
        <v>-90</v>
      </c>
      <c r="F4" s="118" t="str">
        <f>IF(ISERROR(VLOOKUP($B4,'GIS-Tabelle_Eingriff_Export'!$B$3:$B$62,1,FALSE)),"Nein","Ja")</f>
        <v>Nein</v>
      </c>
      <c r="G4" s="37" t="str">
        <f>IF(ISERROR(VLOOKUP(B4,'WS-Abzug_Eingriff'!$C$5:$C$500,1,FALSE)),"Nein","Ja")</f>
        <v>Nein</v>
      </c>
    </row>
    <row r="5" spans="2:7" ht="26.25" customHeight="1" x14ac:dyDescent="0.2">
      <c r="B5" s="130" t="s">
        <v>149</v>
      </c>
      <c r="C5" s="131" t="s">
        <v>88</v>
      </c>
      <c r="D5" s="131" t="s">
        <v>219</v>
      </c>
      <c r="E5" s="138">
        <f>IF($D5=VLOOKUP($D5,Wirkfaktoren_Eingriffe!$B$4:$I$17,1,FALSE),VLOOKUP($D5,Wirkfaktoren_Eingriffe!$B$4:$I$17,8,FALSE),"")</f>
        <v>-20</v>
      </c>
      <c r="F5" s="118" t="str">
        <f>IF(ISERROR(VLOOKUP($B5,'GIS-Tabelle_Eingriff_Export'!$B$3:$B$62,1,FALSE)),"Nein","Ja")</f>
        <v>Nein</v>
      </c>
      <c r="G5" s="37" t="str">
        <f>IF(ISERROR(VLOOKUP(B5,'WS-Abzug_Eingriff'!$C$5:$C$500,1,FALSE)),"Nein","Ja")</f>
        <v>Nein</v>
      </c>
    </row>
    <row r="6" spans="2:7" ht="26.25" customHeight="1" x14ac:dyDescent="0.2">
      <c r="B6" s="130" t="s">
        <v>150</v>
      </c>
      <c r="C6" s="131" t="s">
        <v>88</v>
      </c>
      <c r="D6" s="131" t="s">
        <v>218</v>
      </c>
      <c r="E6" s="138">
        <f>IF($D6=VLOOKUP($D6,Wirkfaktoren_Eingriffe!$B$4:$I$17,1,FALSE),VLOOKUP($D6,Wirkfaktoren_Eingriffe!$B$4:$I$17,8,FALSE),"")</f>
        <v>-35</v>
      </c>
      <c r="F6" s="118" t="str">
        <f>IF(ISERROR(VLOOKUP($B6,'GIS-Tabelle_Eingriff_Export'!$B$3:$B$62,1,FALSE)),"Nein","Ja")</f>
        <v>Nein</v>
      </c>
      <c r="G6" s="37" t="str">
        <f>IF(ISERROR(VLOOKUP(B6,'WS-Abzug_Eingriff'!$C$5:$C$500,1,FALSE)),"Nein","Ja")</f>
        <v>Nein</v>
      </c>
    </row>
    <row r="7" spans="2:7" ht="26.25" customHeight="1" x14ac:dyDescent="0.2">
      <c r="B7" s="130" t="s">
        <v>151</v>
      </c>
      <c r="C7" s="131" t="s">
        <v>88</v>
      </c>
      <c r="D7" s="131" t="s">
        <v>217</v>
      </c>
      <c r="E7" s="138">
        <f>IF($D7=VLOOKUP($D7,Wirkfaktoren_Eingriffe!$B$4:$I$17,1,FALSE),VLOOKUP($D7,Wirkfaktoren_Eingriffe!$B$4:$I$17,8,FALSE),"")</f>
        <v>-50</v>
      </c>
      <c r="F7" s="118" t="str">
        <f>IF(ISERROR(VLOOKUP($B7,'GIS-Tabelle_Eingriff_Export'!$B$3:$B$62,1,FALSE)),"Nein","Ja")</f>
        <v>Nein</v>
      </c>
      <c r="G7" s="37" t="str">
        <f>IF(ISERROR(VLOOKUP(B7,'WS-Abzug_Eingriff'!$C$5:$C$500,1,FALSE)),"Nein","Ja")</f>
        <v>Nein</v>
      </c>
    </row>
    <row r="8" spans="2:7" ht="26.25" customHeight="1" x14ac:dyDescent="0.2">
      <c r="B8" s="130" t="s">
        <v>152</v>
      </c>
      <c r="C8" s="131" t="s">
        <v>88</v>
      </c>
      <c r="D8" s="131" t="s">
        <v>220</v>
      </c>
      <c r="E8" s="138">
        <f>IF($D8=VLOOKUP($D8,Wirkfaktoren_Eingriffe!$B$4:$I$17,1,FALSE),VLOOKUP($D8,Wirkfaktoren_Eingriffe!$B$4:$I$17,8,FALSE),"")</f>
        <v>-100</v>
      </c>
      <c r="F8" s="118" t="str">
        <f>IF(ISERROR(VLOOKUP($B8,'GIS-Tabelle_Eingriff_Export'!$B$3:$B$62,1,FALSE)),"Nein","Ja")</f>
        <v>Nein</v>
      </c>
      <c r="G8" s="37" t="str">
        <f>IF(ISERROR(VLOOKUP(B8,'WS-Abzug_Eingriff'!$C$5:$C$500,1,FALSE)),"Nein","Ja")</f>
        <v>Nein</v>
      </c>
    </row>
    <row r="9" spans="2:7" ht="26.25" customHeight="1" x14ac:dyDescent="0.2">
      <c r="B9" s="130" t="s">
        <v>44</v>
      </c>
      <c r="C9" s="131" t="s">
        <v>56</v>
      </c>
      <c r="D9" s="131" t="s">
        <v>15</v>
      </c>
      <c r="E9" s="138">
        <f>IF($D9=VLOOKUP($D9,Wirkfaktoren_Eingriffe!$B$4:$I$17,1,FALSE),VLOOKUP($D9,Wirkfaktoren_Eingriffe!$B$4:$I$17,8,FALSE),"")</f>
        <v>-100</v>
      </c>
      <c r="F9" s="118" t="str">
        <f>IF(ISERROR(VLOOKUP($B9,'GIS-Tabelle_Eingriff_Export'!$B$3:$B$62,1,FALSE)),"Nein","Ja")</f>
        <v>Nein</v>
      </c>
      <c r="G9" s="37" t="str">
        <f>IF(ISERROR(VLOOKUP(B9,'WS-Abzug_Eingriff'!$C$5:$C$500,1,FALSE)),"Nein","Ja")</f>
        <v>Nein</v>
      </c>
    </row>
    <row r="10" spans="2:7" ht="26.25" customHeight="1" x14ac:dyDescent="0.2">
      <c r="B10" s="130" t="s">
        <v>41</v>
      </c>
      <c r="C10" s="131" t="s">
        <v>42</v>
      </c>
      <c r="D10" s="131" t="s">
        <v>15</v>
      </c>
      <c r="E10" s="138">
        <f>IF($D10=VLOOKUP($D10,Wirkfaktoren_Eingriffe!$B$4:$I$17,1,FALSE),VLOOKUP($D10,Wirkfaktoren_Eingriffe!$B$4:$I$17,8,FALSE),"")</f>
        <v>-100</v>
      </c>
      <c r="F10" s="118" t="str">
        <f>IF(ISERROR(VLOOKUP($B10,'GIS-Tabelle_Eingriff_Export'!$B$3:$B$62,1,FALSE)),"Nein","Ja")</f>
        <v>Nein</v>
      </c>
      <c r="G10" s="37" t="str">
        <f>IF(ISERROR(VLOOKUP(B10,'WS-Abzug_Eingriff'!$C$5:$C$500,1,FALSE)),"Nein","Ja")</f>
        <v>Nein</v>
      </c>
    </row>
    <row r="11" spans="2:7" ht="26.25" customHeight="1" x14ac:dyDescent="0.2">
      <c r="B11" s="130" t="s">
        <v>49</v>
      </c>
      <c r="C11" s="131" t="s">
        <v>155</v>
      </c>
      <c r="D11" s="131" t="s">
        <v>221</v>
      </c>
      <c r="E11" s="138">
        <f>IF($D11=VLOOKUP($D11,Wirkfaktoren_Eingriffe!$B$4:$I$17,1,FALSE),VLOOKUP($D11,Wirkfaktoren_Eingriffe!$B$4:$I$17,8,FALSE),"")</f>
        <v>0</v>
      </c>
      <c r="F11" s="118" t="str">
        <f>IF(ISERROR(VLOOKUP($B11,'GIS-Tabelle_Eingriff_Export'!$B$3:$B$62,1,FALSE)),"Nein","Ja")</f>
        <v>Nein</v>
      </c>
      <c r="G11" s="37" t="str">
        <f>IF(ISERROR(VLOOKUP(B11,'WS-Abzug_Eingriff'!$C$5:$C$500,1,FALSE)),"Nein","Ja")</f>
        <v>Nein</v>
      </c>
    </row>
    <row r="12" spans="2:7" ht="26.25" customHeight="1" x14ac:dyDescent="0.2">
      <c r="B12" s="130" t="s">
        <v>153</v>
      </c>
      <c r="C12" s="131" t="s">
        <v>154</v>
      </c>
      <c r="D12" s="131" t="s">
        <v>15</v>
      </c>
      <c r="E12" s="138">
        <f>IF($D12=VLOOKUP($D12,Wirkfaktoren_Eingriffe!$B$4:$I$17,1,FALSE),VLOOKUP($D12,Wirkfaktoren_Eingriffe!$B$4:$I$17,8,FALSE),"")</f>
        <v>-100</v>
      </c>
      <c r="F12" s="118" t="str">
        <f>IF(ISERROR(VLOOKUP($B12,'GIS-Tabelle_Eingriff_Export'!$B$3:$B$62,1,FALSE)),"Nein","Ja")</f>
        <v>Nein</v>
      </c>
      <c r="G12" s="37" t="str">
        <f>IF(ISERROR(VLOOKUP(B12,'WS-Abzug_Eingriff'!$C$5:$C$500,1,FALSE)),"Nein","Ja")</f>
        <v>Nein</v>
      </c>
    </row>
    <row r="13" spans="2:7" ht="26.25" customHeight="1" x14ac:dyDescent="0.2">
      <c r="B13" s="130" t="s">
        <v>40</v>
      </c>
      <c r="C13" s="131" t="s">
        <v>157</v>
      </c>
      <c r="D13" s="131" t="s">
        <v>221</v>
      </c>
      <c r="E13" s="138">
        <f>IF($D13=VLOOKUP($D13,Wirkfaktoren_Eingriffe!$B$4:$I$17,1,FALSE),VLOOKUP($D13,Wirkfaktoren_Eingriffe!$B$4:$I$17,8,FALSE),"")</f>
        <v>0</v>
      </c>
      <c r="F13" s="118" t="str">
        <f>IF(ISERROR(VLOOKUP($B13,'GIS-Tabelle_Eingriff_Export'!$B$3:$B$62,1,FALSE)),"Nein","Ja")</f>
        <v>Nein</v>
      </c>
      <c r="G13" s="37" t="str">
        <f>IF(ISERROR(VLOOKUP(B13,'WS-Abzug_Eingriff'!$C$5:$C$500,1,FALSE)),"Nein","Ja")</f>
        <v>Nein</v>
      </c>
    </row>
    <row r="14" spans="2:7" ht="26.25" customHeight="1" x14ac:dyDescent="0.2">
      <c r="B14" s="132" t="s">
        <v>45</v>
      </c>
      <c r="C14" s="133" t="s">
        <v>158</v>
      </c>
      <c r="D14" s="133" t="s">
        <v>221</v>
      </c>
      <c r="E14" s="138">
        <f>IF($D14=VLOOKUP($D14,Wirkfaktoren_Eingriffe!$B$4:$I$17,1,FALSE),VLOOKUP($D14,Wirkfaktoren_Eingriffe!$B$4:$I$17,8,FALSE),"")</f>
        <v>0</v>
      </c>
      <c r="F14" s="118" t="str">
        <f>IF(ISERROR(VLOOKUP($B14,'GIS-Tabelle_Eingriff_Export'!$B$3:$B$62,1,FALSE)),"Nein","Ja")</f>
        <v>Nein</v>
      </c>
      <c r="G14" s="37" t="str">
        <f>IF(ISERROR(VLOOKUP(B14,'WS-Abzug_Eingriff'!$C$5:$C$500,1,FALSE)),"Nein","Ja")</f>
        <v>Nein</v>
      </c>
    </row>
    <row r="15" spans="2:7" ht="26.25" customHeight="1" x14ac:dyDescent="0.2">
      <c r="B15" s="130" t="s">
        <v>50</v>
      </c>
      <c r="C15" s="131" t="s">
        <v>162</v>
      </c>
      <c r="D15" s="131" t="s">
        <v>15</v>
      </c>
      <c r="E15" s="138">
        <f>IF($D15=VLOOKUP($D15,Wirkfaktoren_Eingriffe!$B$4:$I$17,1,FALSE),VLOOKUP($D15,Wirkfaktoren_Eingriffe!$B$4:$I$17,8,FALSE),"")</f>
        <v>-100</v>
      </c>
      <c r="F15" s="118" t="str">
        <f>IF(ISERROR(VLOOKUP($B15,'GIS-Tabelle_Eingriff_Export'!$B$3:$B$62,1,FALSE)),"Nein","Ja")</f>
        <v>Nein</v>
      </c>
      <c r="G15" s="37" t="str">
        <f>IF(ISERROR(VLOOKUP(B15,'WS-Abzug_Eingriff'!$C$5:$C$500,1,FALSE)),"Nein","Ja")</f>
        <v>Nein</v>
      </c>
    </row>
    <row r="16" spans="2:7" ht="26.25" customHeight="1" x14ac:dyDescent="0.2">
      <c r="B16" s="130" t="s">
        <v>43</v>
      </c>
      <c r="C16" s="131" t="s">
        <v>156</v>
      </c>
      <c r="D16" s="131" t="s">
        <v>15</v>
      </c>
      <c r="E16" s="138">
        <f>IF($D16=VLOOKUP($D16,Wirkfaktoren_Eingriffe!$B$4:$I$17,1,FALSE),VLOOKUP($D16,Wirkfaktoren_Eingriffe!$B$4:$I$17,8,FALSE),"")</f>
        <v>-100</v>
      </c>
      <c r="F16" s="118" t="str">
        <f>IF(ISERROR(VLOOKUP($B16,'GIS-Tabelle_Eingriff_Export'!$B$3:$B$62,1,FALSE)),"Nein","Ja")</f>
        <v>Nein</v>
      </c>
      <c r="G16" s="37" t="str">
        <f>IF(ISERROR(VLOOKUP(B16,'WS-Abzug_Eingriff'!$C$5:$C$500,1,FALSE)),"Nein","Ja")</f>
        <v>Nein</v>
      </c>
    </row>
    <row r="17" spans="2:7" ht="26.25" customHeight="1" x14ac:dyDescent="0.2">
      <c r="B17" s="130" t="s">
        <v>47</v>
      </c>
      <c r="C17" s="131" t="s">
        <v>160</v>
      </c>
      <c r="D17" s="131" t="s">
        <v>15</v>
      </c>
      <c r="E17" s="138">
        <f>IF($D17=VLOOKUP($D17,Wirkfaktoren_Eingriffe!$B$4:$I$17,1,FALSE),VLOOKUP($D17,Wirkfaktoren_Eingriffe!$B$4:$I$17,8,FALSE),"")</f>
        <v>-100</v>
      </c>
      <c r="F17" s="118" t="str">
        <f>IF(ISERROR(VLOOKUP($B17,'GIS-Tabelle_Eingriff_Export'!$B$3:$B$62,1,FALSE)),"Nein","Ja")</f>
        <v>Nein</v>
      </c>
      <c r="G17" s="37" t="str">
        <f>IF(ISERROR(VLOOKUP(B17,'WS-Abzug_Eingriff'!$C$5:$C$500,1,FALSE)),"Nein","Ja")</f>
        <v>Nein</v>
      </c>
    </row>
    <row r="18" spans="2:7" ht="26.25" customHeight="1" x14ac:dyDescent="0.2">
      <c r="B18" s="130" t="s">
        <v>46</v>
      </c>
      <c r="C18" s="131" t="s">
        <v>159</v>
      </c>
      <c r="D18" s="131" t="s">
        <v>15</v>
      </c>
      <c r="E18" s="138">
        <f>IF($D18=VLOOKUP($D18,Wirkfaktoren_Eingriffe!$B$4:$I$17,1,FALSE),VLOOKUP($D18,Wirkfaktoren_Eingriffe!$B$4:$I$17,8,FALSE),"")</f>
        <v>-100</v>
      </c>
      <c r="F18" s="118" t="str">
        <f>IF(ISERROR(VLOOKUP($B18,'GIS-Tabelle_Eingriff_Export'!$B$3:$B$62,1,FALSE)),"Nein","Ja")</f>
        <v>Nein</v>
      </c>
      <c r="G18" s="37" t="str">
        <f>IF(ISERROR(VLOOKUP(B18,'WS-Abzug_Eingriff'!$C$5:$C$500,1,FALSE)),"Nein","Ja")</f>
        <v>Nein</v>
      </c>
    </row>
    <row r="19" spans="2:7" ht="26.25" customHeight="1" x14ac:dyDescent="0.2">
      <c r="B19" s="130" t="s">
        <v>48</v>
      </c>
      <c r="C19" s="131" t="s">
        <v>161</v>
      </c>
      <c r="D19" s="131" t="s">
        <v>15</v>
      </c>
      <c r="E19" s="138">
        <f>IF($D19=VLOOKUP($D19,Wirkfaktoren_Eingriffe!$B$4:$I$17,1,FALSE),VLOOKUP($D19,Wirkfaktoren_Eingriffe!$B$4:$I$17,8,FALSE),"")</f>
        <v>-100</v>
      </c>
      <c r="F19" s="118" t="str">
        <f>IF(ISERROR(VLOOKUP($B19,'GIS-Tabelle_Eingriff_Export'!$B$3:$B$62,1,FALSE)),"Nein","Ja")</f>
        <v>Nein</v>
      </c>
      <c r="G19" s="37" t="str">
        <f>IF(ISERROR(VLOOKUP(B19,'WS-Abzug_Eingriff'!$C$5:$C$500,1,FALSE)),"Nein","Ja")</f>
        <v>Nein</v>
      </c>
    </row>
    <row r="20" spans="2:7" ht="26.25" customHeight="1" x14ac:dyDescent="0.2">
      <c r="B20" s="130" t="s">
        <v>84</v>
      </c>
      <c r="C20" s="131" t="s">
        <v>85</v>
      </c>
      <c r="D20" s="131" t="s">
        <v>15</v>
      </c>
      <c r="E20" s="138">
        <f>IF($D20=VLOOKUP($D20,Wirkfaktoren_Eingriffe!$B$4:$I$17,1,FALSE),VLOOKUP($D20,Wirkfaktoren_Eingriffe!$B$4:$I$17,8,FALSE),"")</f>
        <v>-100</v>
      </c>
      <c r="F20" s="118" t="str">
        <f>IF(ISERROR(VLOOKUP($B20,'GIS-Tabelle_Eingriff_Export'!$B$3:$B$62,1,FALSE)),"Nein","Ja")</f>
        <v>Nein</v>
      </c>
      <c r="G20" s="37" t="str">
        <f>IF(ISERROR(VLOOKUP(B20,'WS-Abzug_Eingriff'!$C$5:$C$500,1,FALSE)),"Nein","Ja")</f>
        <v>Nein</v>
      </c>
    </row>
    <row r="21" spans="2:7" ht="26.25" customHeight="1" x14ac:dyDescent="0.2">
      <c r="B21" s="130" t="s">
        <v>39</v>
      </c>
      <c r="C21" s="131" t="s">
        <v>165</v>
      </c>
      <c r="D21" s="131" t="s">
        <v>15</v>
      </c>
      <c r="E21" s="138">
        <f>IF($D21=VLOOKUP($D21,Wirkfaktoren_Eingriffe!$B$4:$I$17,1,FALSE),VLOOKUP($D21,Wirkfaktoren_Eingriffe!$B$4:$I$17,8,FALSE),"")</f>
        <v>-100</v>
      </c>
      <c r="F21" s="118" t="str">
        <f>IF(ISERROR(VLOOKUP($B21,'GIS-Tabelle_Eingriff_Export'!$B$3:$B$62,1,FALSE)),"Nein","Ja")</f>
        <v>Nein</v>
      </c>
      <c r="G21" s="37" t="str">
        <f>IF(ISERROR(VLOOKUP(B21,'WS-Abzug_Eingriff'!$C$5:$C$500,1,FALSE)),"Nein","Ja")</f>
        <v>Nein</v>
      </c>
    </row>
    <row r="22" spans="2:7" ht="26.25" customHeight="1" x14ac:dyDescent="0.2">
      <c r="B22" s="130" t="s">
        <v>93</v>
      </c>
      <c r="C22" s="131" t="s">
        <v>94</v>
      </c>
      <c r="D22" s="131" t="s">
        <v>15</v>
      </c>
      <c r="E22" s="138">
        <f>IF($D22=VLOOKUP($D22,Wirkfaktoren_Eingriffe!$B$4:$I$17,1,FALSE),VLOOKUP($D22,Wirkfaktoren_Eingriffe!$B$4:$I$17,8,FALSE),"")</f>
        <v>-100</v>
      </c>
      <c r="F22" s="118" t="str">
        <f>IF(ISERROR(VLOOKUP($B22,'GIS-Tabelle_Eingriff_Export'!$B$3:$B$62,1,FALSE)),"Nein","Ja")</f>
        <v>Nein</v>
      </c>
      <c r="G22" s="37" t="str">
        <f>IF(ISERROR(VLOOKUP(B22,'WS-Abzug_Eingriff'!$C$5:$C$500,1,FALSE)),"Nein","Ja")</f>
        <v>Nein</v>
      </c>
    </row>
    <row r="23" spans="2:7" ht="26.25" customHeight="1" x14ac:dyDescent="0.2">
      <c r="B23" s="130" t="s">
        <v>97</v>
      </c>
      <c r="C23" s="131" t="s">
        <v>163</v>
      </c>
      <c r="D23" s="131" t="s">
        <v>15</v>
      </c>
      <c r="E23" s="138">
        <f>IF($D23=VLOOKUP($D23,Wirkfaktoren_Eingriffe!$B$4:$I$17,1,FALSE),VLOOKUP($D23,Wirkfaktoren_Eingriffe!$B$4:$I$17,8,FALSE),"")</f>
        <v>-100</v>
      </c>
      <c r="F23" s="118" t="str">
        <f>IF(ISERROR(VLOOKUP($B23,'GIS-Tabelle_Eingriff_Export'!$B$3:$B$62,1,FALSE)),"Nein","Ja")</f>
        <v>Nein</v>
      </c>
      <c r="G23" s="37" t="str">
        <f>IF(ISERROR(VLOOKUP(B23,'WS-Abzug_Eingriff'!$C$5:$C$500,1,FALSE)),"Nein","Ja")</f>
        <v>Nein</v>
      </c>
    </row>
    <row r="24" spans="2:7" ht="26.25" customHeight="1" x14ac:dyDescent="0.2">
      <c r="B24" s="130" t="s">
        <v>95</v>
      </c>
      <c r="C24" s="131" t="s">
        <v>96</v>
      </c>
      <c r="D24" s="131" t="s">
        <v>4</v>
      </c>
      <c r="E24" s="138">
        <f>IF($D24=VLOOKUP($D24,Wirkfaktoren_Eingriffe!$B$4:$I$17,1,FALSE),VLOOKUP($D24,Wirkfaktoren_Eingriffe!$B$4:$I$17,8,FALSE),"")</f>
        <v>-20</v>
      </c>
      <c r="F24" s="118" t="str">
        <f>IF(ISERROR(VLOOKUP($B24,'GIS-Tabelle_Eingriff_Export'!$B$3:$B$62,1,FALSE)),"Nein","Ja")</f>
        <v>Nein</v>
      </c>
      <c r="G24" s="37" t="str">
        <f>IF(ISERROR(VLOOKUP(B24,'WS-Abzug_Eingriff'!$C$5:$C$500,1,FALSE)),"Nein","Ja")</f>
        <v>Nein</v>
      </c>
    </row>
    <row r="25" spans="2:7" ht="26.25" customHeight="1" x14ac:dyDescent="0.2">
      <c r="B25" s="130" t="s">
        <v>66</v>
      </c>
      <c r="C25" s="131" t="s">
        <v>67</v>
      </c>
      <c r="D25" s="131" t="s">
        <v>15</v>
      </c>
      <c r="E25" s="138">
        <f>IF($D25=VLOOKUP($D25,Wirkfaktoren_Eingriffe!$B$4:$I$17,1,FALSE),VLOOKUP($D25,Wirkfaktoren_Eingriffe!$B$4:$I$17,8,FALSE),"")</f>
        <v>-100</v>
      </c>
      <c r="F25" s="118" t="str">
        <f>IF(ISERROR(VLOOKUP($B25,'GIS-Tabelle_Eingriff_Export'!$B$3:$B$62,1,FALSE)),"Nein","Ja")</f>
        <v>Nein</v>
      </c>
      <c r="G25" s="37" t="str">
        <f>IF(ISERROR(VLOOKUP(B25,'WS-Abzug_Eingriff'!$C$5:$C$500,1,FALSE)),"Nein","Ja")</f>
        <v>Nein</v>
      </c>
    </row>
    <row r="26" spans="2:7" ht="26.25" customHeight="1" x14ac:dyDescent="0.2">
      <c r="B26" s="134" t="s">
        <v>7</v>
      </c>
      <c r="C26" s="135" t="s">
        <v>8</v>
      </c>
      <c r="D26" s="131" t="s">
        <v>4</v>
      </c>
      <c r="E26" s="138">
        <f>IF($D26=VLOOKUP($D26,Wirkfaktoren_Eingriffe!$B$4:$I$17,1,FALSE),VLOOKUP($D26,Wirkfaktoren_Eingriffe!$B$4:$I$17,8,FALSE),"")</f>
        <v>-20</v>
      </c>
      <c r="F26" s="118" t="str">
        <f>IF(ISERROR(VLOOKUP($B26,'GIS-Tabelle_Eingriff_Export'!$B$3:$B$62,1,FALSE)),"Nein","Ja")</f>
        <v>Nein</v>
      </c>
      <c r="G26" s="37" t="str">
        <f>IF(ISERROR(VLOOKUP(B26,'WS-Abzug_Eingriff'!$C$5:$C$500,1,FALSE)),"Nein","Ja")</f>
        <v>Nein</v>
      </c>
    </row>
    <row r="27" spans="2:7" ht="26.25" customHeight="1" x14ac:dyDescent="0.2">
      <c r="B27" s="130" t="s">
        <v>80</v>
      </c>
      <c r="C27" s="131" t="s">
        <v>81</v>
      </c>
      <c r="D27" s="131" t="s">
        <v>15</v>
      </c>
      <c r="E27" s="138">
        <f>IF($D27=VLOOKUP($D27,Wirkfaktoren_Eingriffe!$B$4:$I$17,1,FALSE),VLOOKUP($D27,Wirkfaktoren_Eingriffe!$B$4:$I$17,8,FALSE),"")</f>
        <v>-100</v>
      </c>
      <c r="F27" s="118" t="str">
        <f>IF(ISERROR(VLOOKUP($B27,'GIS-Tabelle_Eingriff_Export'!$B$3:$B$62,1,FALSE)),"Nein","Ja")</f>
        <v>Nein</v>
      </c>
      <c r="G27" s="37" t="str">
        <f>IF(ISERROR(VLOOKUP(B27,'WS-Abzug_Eingriff'!$C$5:$C$500,1,FALSE)),"Nein","Ja")</f>
        <v>Nein</v>
      </c>
    </row>
    <row r="28" spans="2:7" ht="26.25" customHeight="1" x14ac:dyDescent="0.2">
      <c r="B28" s="130" t="s">
        <v>55</v>
      </c>
      <c r="C28" s="131" t="s">
        <v>56</v>
      </c>
      <c r="D28" s="131" t="s">
        <v>15</v>
      </c>
      <c r="E28" s="138">
        <f>IF($D28=VLOOKUP($D28,Wirkfaktoren_Eingriffe!$B$4:$I$17,1,FALSE),VLOOKUP($D28,Wirkfaktoren_Eingriffe!$B$4:$I$17,8,FALSE),"")</f>
        <v>-100</v>
      </c>
      <c r="F28" s="118" t="str">
        <f>IF(ISERROR(VLOOKUP($B28,'GIS-Tabelle_Eingriff_Export'!$B$3:$B$62,1,FALSE)),"Nein","Ja")</f>
        <v>Nein</v>
      </c>
      <c r="G28" s="37" t="str">
        <f>IF(ISERROR(VLOOKUP(B28,'WS-Abzug_Eingriff'!$C$5:$C$500,1,FALSE)),"Nein","Ja")</f>
        <v>Nein</v>
      </c>
    </row>
    <row r="29" spans="2:7" ht="26.25" customHeight="1" x14ac:dyDescent="0.2">
      <c r="B29" s="130" t="s">
        <v>61</v>
      </c>
      <c r="C29" s="131" t="s">
        <v>62</v>
      </c>
      <c r="D29" s="131" t="s">
        <v>15</v>
      </c>
      <c r="E29" s="138">
        <f>IF($D29=VLOOKUP($D29,Wirkfaktoren_Eingriffe!$B$4:$I$17,1,FALSE),VLOOKUP($D29,Wirkfaktoren_Eingriffe!$B$4:$I$17,8,FALSE),"")</f>
        <v>-100</v>
      </c>
      <c r="F29" s="118" t="str">
        <f>IF(ISERROR(VLOOKUP($B29,'GIS-Tabelle_Eingriff_Export'!$B$3:$B$62,1,FALSE)),"Nein","Ja")</f>
        <v>Nein</v>
      </c>
      <c r="G29" s="37" t="str">
        <f>IF(ISERROR(VLOOKUP(B29,'WS-Abzug_Eingriff'!$C$5:$C$500,1,FALSE)),"Nein","Ja")</f>
        <v>Nein</v>
      </c>
    </row>
    <row r="30" spans="2:7" ht="26.25" customHeight="1" x14ac:dyDescent="0.2">
      <c r="B30" s="130" t="s">
        <v>100</v>
      </c>
      <c r="C30" s="131" t="s">
        <v>101</v>
      </c>
      <c r="D30" s="131" t="s">
        <v>15</v>
      </c>
      <c r="E30" s="138">
        <f>IF($D30=VLOOKUP($D30,Wirkfaktoren_Eingriffe!$B$4:$I$17,1,FALSE),VLOOKUP($D30,Wirkfaktoren_Eingriffe!$B$4:$I$17,8,FALSE),"")</f>
        <v>-100</v>
      </c>
      <c r="F30" s="118" t="str">
        <f>IF(ISERROR(VLOOKUP($B30,'GIS-Tabelle_Eingriff_Export'!$B$3:$B$62,1,FALSE)),"Nein","Ja")</f>
        <v>Nein</v>
      </c>
      <c r="G30" s="37" t="str">
        <f>IF(ISERROR(VLOOKUP(B30,'WS-Abzug_Eingriff'!$C$5:$C$500,1,FALSE)),"Nein","Ja")</f>
        <v>Nein</v>
      </c>
    </row>
    <row r="31" spans="2:7" ht="26.25" customHeight="1" x14ac:dyDescent="0.2">
      <c r="B31" s="130" t="s">
        <v>102</v>
      </c>
      <c r="C31" s="131" t="s">
        <v>103</v>
      </c>
      <c r="D31" s="131" t="s">
        <v>4</v>
      </c>
      <c r="E31" s="138">
        <f>IF($D31=VLOOKUP($D31,Wirkfaktoren_Eingriffe!$B$4:$I$17,1,FALSE),VLOOKUP($D31,Wirkfaktoren_Eingriffe!$B$4:$I$17,8,FALSE),"")</f>
        <v>-20</v>
      </c>
      <c r="F31" s="118" t="str">
        <f>IF(ISERROR(VLOOKUP($B31,'GIS-Tabelle_Eingriff_Export'!$B$3:$B$62,1,FALSE)),"Nein","Ja")</f>
        <v>Nein</v>
      </c>
      <c r="G31" s="37" t="str">
        <f>IF(ISERROR(VLOOKUP(B31,'WS-Abzug_Eingriff'!$C$5:$C$500,1,FALSE)),"Nein","Ja")</f>
        <v>Nein</v>
      </c>
    </row>
    <row r="32" spans="2:7" ht="41.25" customHeight="1" x14ac:dyDescent="0.2">
      <c r="B32" s="130" t="s">
        <v>22</v>
      </c>
      <c r="C32" s="131" t="s">
        <v>23</v>
      </c>
      <c r="D32" s="131" t="s">
        <v>222</v>
      </c>
      <c r="E32" s="138">
        <v>-90</v>
      </c>
      <c r="F32" s="118" t="str">
        <f>IF(ISERROR(VLOOKUP($B32,'GIS-Tabelle_Eingriff_Export'!$B$3:$B$62,1,FALSE)),"Nein","Ja")</f>
        <v>Nein</v>
      </c>
      <c r="G32" s="37" t="str">
        <f>IF(ISERROR(VLOOKUP(B32,'WS-Abzug_Eingriff'!$C$5:$C$500,1,FALSE)),"Nein","Ja")</f>
        <v>Nein</v>
      </c>
    </row>
    <row r="33" spans="2:7" ht="26.25" customHeight="1" x14ac:dyDescent="0.2">
      <c r="B33" s="130" t="s">
        <v>30</v>
      </c>
      <c r="C33" s="131" t="s">
        <v>31</v>
      </c>
      <c r="D33" s="131" t="s">
        <v>220</v>
      </c>
      <c r="E33" s="138">
        <f>IF($D33=VLOOKUP($D33,Wirkfaktoren_Eingriffe!$B$4:$I$17,1,FALSE),VLOOKUP($D33,Wirkfaktoren_Eingriffe!$B$4:$I$17,8,FALSE),"")</f>
        <v>-100</v>
      </c>
      <c r="F33" s="118" t="str">
        <f>IF(ISERROR(VLOOKUP($B33,'GIS-Tabelle_Eingriff_Export'!$B$3:$B$62,1,FALSE)),"Nein","Ja")</f>
        <v>Nein</v>
      </c>
      <c r="G33" s="37" t="str">
        <f>IF(ISERROR(VLOOKUP(B33,'WS-Abzug_Eingriff'!$C$5:$C$500,1,FALSE)),"Nein","Ja")</f>
        <v>Nein</v>
      </c>
    </row>
    <row r="34" spans="2:7" ht="26.25" customHeight="1" x14ac:dyDescent="0.2">
      <c r="B34" s="130" t="s">
        <v>32</v>
      </c>
      <c r="C34" s="131" t="s">
        <v>33</v>
      </c>
      <c r="D34" s="131" t="s">
        <v>217</v>
      </c>
      <c r="E34" s="138">
        <f>IF($D34=VLOOKUP($D34,Wirkfaktoren_Eingriffe!$B$4:$I$17,1,FALSE),VLOOKUP($D34,Wirkfaktoren_Eingriffe!$B$4:$I$17,8,FALSE),"")</f>
        <v>-50</v>
      </c>
      <c r="F34" s="118" t="str">
        <f>IF(ISERROR(VLOOKUP($B34,'GIS-Tabelle_Eingriff_Export'!$B$3:$B$62,1,FALSE)),"Nein","Ja")</f>
        <v>Nein</v>
      </c>
      <c r="G34" s="37" t="str">
        <f>IF(ISERROR(VLOOKUP(B34,'WS-Abzug_Eingriff'!$C$5:$C$500,1,FALSE)),"Nein","Ja")</f>
        <v>Nein</v>
      </c>
    </row>
    <row r="35" spans="2:7" ht="26.25" customHeight="1" x14ac:dyDescent="0.2">
      <c r="B35" s="130" t="s">
        <v>34</v>
      </c>
      <c r="C35" s="131" t="s">
        <v>35</v>
      </c>
      <c r="D35" s="131" t="s">
        <v>218</v>
      </c>
      <c r="E35" s="138">
        <f>IF($D35=VLOOKUP($D35,Wirkfaktoren_Eingriffe!$B$4:$I$17,1,FALSE),VLOOKUP($D35,Wirkfaktoren_Eingriffe!$B$4:$I$17,8,FALSE),"")</f>
        <v>-35</v>
      </c>
      <c r="F35" s="118" t="str">
        <f>IF(ISERROR(VLOOKUP($B35,'GIS-Tabelle_Eingriff_Export'!$B$3:$B$62,1,FALSE)),"Nein","Ja")</f>
        <v>Nein</v>
      </c>
      <c r="G35" s="37" t="str">
        <f>IF(ISERROR(VLOOKUP(B35,'WS-Abzug_Eingriff'!$C$5:$C$500,1,FALSE)),"Nein","Ja")</f>
        <v>Nein</v>
      </c>
    </row>
    <row r="36" spans="2:7" ht="26.25" customHeight="1" x14ac:dyDescent="0.2">
      <c r="B36" s="130" t="s">
        <v>37</v>
      </c>
      <c r="C36" s="131" t="s">
        <v>38</v>
      </c>
      <c r="D36" s="131" t="s">
        <v>15</v>
      </c>
      <c r="E36" s="138">
        <f>IF($D36=VLOOKUP($D36,Wirkfaktoren_Eingriffe!$B$4:$I$17,1,FALSE),VLOOKUP($D36,Wirkfaktoren_Eingriffe!$B$4:$I$17,8,FALSE),"")</f>
        <v>-100</v>
      </c>
      <c r="F36" s="118" t="str">
        <f>IF(ISERROR(VLOOKUP($B36,'GIS-Tabelle_Eingriff_Export'!$B$3:$B$62,1,FALSE)),"Nein","Ja")</f>
        <v>Nein</v>
      </c>
      <c r="G36" s="37" t="str">
        <f>IF(ISERROR(VLOOKUP(B36,'WS-Abzug_Eingriff'!$C$5:$C$500,1,FALSE)),"Nein","Ja")</f>
        <v>Nein</v>
      </c>
    </row>
    <row r="37" spans="2:7" ht="26.25" customHeight="1" x14ac:dyDescent="0.2">
      <c r="B37" s="130" t="s">
        <v>57</v>
      </c>
      <c r="C37" s="131" t="s">
        <v>58</v>
      </c>
      <c r="D37" s="131" t="s">
        <v>217</v>
      </c>
      <c r="E37" s="138">
        <f>IF($D37=VLOOKUP($D37,Wirkfaktoren_Eingriffe!$B$4:$I$17,1,FALSE),VLOOKUP($D37,Wirkfaktoren_Eingriffe!$B$4:$I$17,8,FALSE),"")</f>
        <v>-50</v>
      </c>
      <c r="F37" s="118" t="str">
        <f>IF(ISERROR(VLOOKUP($B37,'GIS-Tabelle_Eingriff_Export'!$B$3:$B$62,1,FALSE)),"Nein","Ja")</f>
        <v>Nein</v>
      </c>
      <c r="G37" s="37" t="str">
        <f>IF(ISERROR(VLOOKUP(B37,'WS-Abzug_Eingriff'!$C$5:$C$500,1,FALSE)),"Nein","Ja")</f>
        <v>Nein</v>
      </c>
    </row>
    <row r="38" spans="2:7" ht="26.25" customHeight="1" x14ac:dyDescent="0.2">
      <c r="B38" s="130" t="s">
        <v>53</v>
      </c>
      <c r="C38" s="131" t="s">
        <v>54</v>
      </c>
      <c r="D38" s="131" t="s">
        <v>15</v>
      </c>
      <c r="E38" s="138">
        <f>IF($D38=VLOOKUP($D38,Wirkfaktoren_Eingriffe!$B$4:$I$17,1,FALSE),VLOOKUP($D38,Wirkfaktoren_Eingriffe!$B$4:$I$17,8,FALSE),"")</f>
        <v>-100</v>
      </c>
      <c r="F38" s="118" t="str">
        <f>IF(ISERROR(VLOOKUP($B38,'GIS-Tabelle_Eingriff_Export'!$B$3:$B$62,1,FALSE)),"Nein","Ja")</f>
        <v>Nein</v>
      </c>
      <c r="G38" s="37" t="str">
        <f>IF(ISERROR(VLOOKUP(B38,'WS-Abzug_Eingriff'!$C$5:$C$500,1,FALSE)),"Nein","Ja")</f>
        <v>Nein</v>
      </c>
    </row>
    <row r="39" spans="2:7" ht="26.25" customHeight="1" x14ac:dyDescent="0.2">
      <c r="B39" s="130" t="s">
        <v>2</v>
      </c>
      <c r="C39" s="131" t="s">
        <v>3</v>
      </c>
      <c r="D39" s="131" t="s">
        <v>4</v>
      </c>
      <c r="E39" s="138">
        <f>IF($D39=VLOOKUP($D39,Wirkfaktoren_Eingriffe!$B$4:$I$17,1,FALSE),VLOOKUP($D39,Wirkfaktoren_Eingriffe!$B$4:$I$17,8,FALSE),"")</f>
        <v>-20</v>
      </c>
      <c r="F39" s="118" t="str">
        <f>IF(ISERROR(VLOOKUP($B39,'GIS-Tabelle_Eingriff_Export'!$B$3:$B$62,1,FALSE)),"Nein","Ja")</f>
        <v>Nein</v>
      </c>
      <c r="G39" s="37" t="str">
        <f>IF(ISERROR(VLOOKUP(B39,'WS-Abzug_Eingriff'!$C$5:$C$500,1,FALSE)),"Nein","Ja")</f>
        <v>Nein</v>
      </c>
    </row>
    <row r="40" spans="2:7" ht="26.25" customHeight="1" x14ac:dyDescent="0.2">
      <c r="B40" s="130" t="s">
        <v>11</v>
      </c>
      <c r="C40" s="131" t="s">
        <v>12</v>
      </c>
      <c r="D40" s="131" t="s">
        <v>4</v>
      </c>
      <c r="E40" s="138">
        <f>IF($D40=VLOOKUP($D40,Wirkfaktoren_Eingriffe!$B$4:$I$17,1,FALSE),VLOOKUP($D40,Wirkfaktoren_Eingriffe!$B$4:$I$17,8,FALSE),"")</f>
        <v>-20</v>
      </c>
      <c r="F40" s="118" t="str">
        <f>IF(ISERROR(VLOOKUP($B40,'GIS-Tabelle_Eingriff_Export'!$B$3:$B$62,1,FALSE)),"Nein","Ja")</f>
        <v>Nein</v>
      </c>
      <c r="G40" s="37" t="str">
        <f>IF(ISERROR(VLOOKUP(B40,'WS-Abzug_Eingriff'!$C$5:$C$500,1,FALSE)),"Nein","Ja")</f>
        <v>Nein</v>
      </c>
    </row>
    <row r="41" spans="2:7" ht="26.25" customHeight="1" x14ac:dyDescent="0.2">
      <c r="B41" s="130" t="s">
        <v>16</v>
      </c>
      <c r="C41" s="131" t="s">
        <v>17</v>
      </c>
      <c r="D41" s="131" t="s">
        <v>15</v>
      </c>
      <c r="E41" s="138">
        <f>IF($D41=VLOOKUP($D41,Wirkfaktoren_Eingriffe!$B$4:$I$17,1,FALSE),VLOOKUP($D41,Wirkfaktoren_Eingriffe!$B$4:$I$17,8,FALSE),"")</f>
        <v>-100</v>
      </c>
      <c r="F41" s="118" t="str">
        <f>IF(ISERROR(VLOOKUP($B41,'GIS-Tabelle_Eingriff_Export'!$B$3:$B$62,1,FALSE)),"Nein","Ja")</f>
        <v>Nein</v>
      </c>
      <c r="G41" s="37" t="str">
        <f>IF(ISERROR(VLOOKUP(B41,'WS-Abzug_Eingriff'!$C$5:$C$500,1,FALSE)),"Nein","Ja")</f>
        <v>Nein</v>
      </c>
    </row>
    <row r="42" spans="2:7" ht="26.25" customHeight="1" x14ac:dyDescent="0.2">
      <c r="B42" s="130" t="s">
        <v>91</v>
      </c>
      <c r="C42" s="131" t="s">
        <v>92</v>
      </c>
      <c r="D42" s="131" t="s">
        <v>4</v>
      </c>
      <c r="E42" s="138">
        <f>IF($D42=VLOOKUP($D42,Wirkfaktoren_Eingriffe!$B$4:$I$17,1,FALSE),VLOOKUP($D42,Wirkfaktoren_Eingriffe!$B$4:$I$17,8,FALSE),"")</f>
        <v>-20</v>
      </c>
      <c r="F42" s="118" t="str">
        <f>IF(ISERROR(VLOOKUP($B42,'GIS-Tabelle_Eingriff_Export'!$B$3:$B$62,1,FALSE)),"Nein","Ja")</f>
        <v>Nein</v>
      </c>
      <c r="G42" s="37" t="str">
        <f>IF(ISERROR(VLOOKUP(B42,'WS-Abzug_Eingriff'!$C$5:$C$500,1,FALSE)),"Nein","Ja")</f>
        <v>Nein</v>
      </c>
    </row>
    <row r="43" spans="2:7" ht="39.75" customHeight="1" x14ac:dyDescent="0.2">
      <c r="B43" s="130" t="s">
        <v>5</v>
      </c>
      <c r="C43" s="131" t="s">
        <v>6</v>
      </c>
      <c r="D43" s="131" t="s">
        <v>222</v>
      </c>
      <c r="E43" s="138">
        <v>-90</v>
      </c>
      <c r="F43" s="118" t="str">
        <f>IF(ISERROR(VLOOKUP($B43,'GIS-Tabelle_Eingriff_Export'!$B$3:$B$62,1,FALSE)),"Nein","Ja")</f>
        <v>Nein</v>
      </c>
      <c r="G43" s="37" t="str">
        <f>IF(ISERROR(VLOOKUP(B43,'WS-Abzug_Eingriff'!$C$5:$C$500,1,FALSE)),"Nein","Ja")</f>
        <v>Nein</v>
      </c>
    </row>
    <row r="44" spans="2:7" ht="26.25" customHeight="1" x14ac:dyDescent="0.2">
      <c r="B44" s="130" t="s">
        <v>18</v>
      </c>
      <c r="C44" s="131" t="s">
        <v>19</v>
      </c>
      <c r="D44" s="131" t="s">
        <v>15</v>
      </c>
      <c r="E44" s="138">
        <f>IF($D44=VLOOKUP($D44,Wirkfaktoren_Eingriffe!$B$4:$I$17,1,FALSE),VLOOKUP($D44,Wirkfaktoren_Eingriffe!$B$4:$I$17,8,FALSE),"")</f>
        <v>-100</v>
      </c>
      <c r="F44" s="118" t="str">
        <f>IF(ISERROR(VLOOKUP($B44,'GIS-Tabelle_Eingriff_Export'!$B$3:$B$62,1,FALSE)),"Nein","Ja")</f>
        <v>Nein</v>
      </c>
      <c r="G44" s="37" t="str">
        <f>IF(ISERROR(VLOOKUP(B44,'WS-Abzug_Eingriff'!$C$5:$C$500,1,FALSE)),"Nein","Ja")</f>
        <v>Nein</v>
      </c>
    </row>
    <row r="45" spans="2:7" ht="26.25" customHeight="1" x14ac:dyDescent="0.2">
      <c r="B45" s="130" t="s">
        <v>26</v>
      </c>
      <c r="C45" s="131" t="s">
        <v>27</v>
      </c>
      <c r="D45" s="131" t="s">
        <v>15</v>
      </c>
      <c r="E45" s="138">
        <f>IF($D45=VLOOKUP($D45,Wirkfaktoren_Eingriffe!$B$4:$I$17,1,FALSE),VLOOKUP($D45,Wirkfaktoren_Eingriffe!$B$4:$I$17,8,FALSE),"")</f>
        <v>-100</v>
      </c>
      <c r="F45" s="118" t="str">
        <f>IF(ISERROR(VLOOKUP($B45,'GIS-Tabelle_Eingriff_Export'!$B$3:$B$62,1,FALSE)),"Nein","Ja")</f>
        <v>Nein</v>
      </c>
      <c r="G45" s="37" t="str">
        <f>IF(ISERROR(VLOOKUP(B45,'WS-Abzug_Eingriff'!$C$5:$C$500,1,FALSE)),"Nein","Ja")</f>
        <v>Nein</v>
      </c>
    </row>
    <row r="46" spans="2:7" ht="26.25" customHeight="1" x14ac:dyDescent="0.2">
      <c r="B46" s="130" t="s">
        <v>64</v>
      </c>
      <c r="C46" s="131" t="s">
        <v>65</v>
      </c>
      <c r="D46" s="131" t="s">
        <v>15</v>
      </c>
      <c r="E46" s="138">
        <f>IF($D46=VLOOKUP($D46,Wirkfaktoren_Eingriffe!$B$4:$I$17,1,FALSE),VLOOKUP($D46,Wirkfaktoren_Eingriffe!$B$4:$I$17,8,FALSE),"")</f>
        <v>-100</v>
      </c>
      <c r="F46" s="118" t="str">
        <f>IF(ISERROR(VLOOKUP($B46,'GIS-Tabelle_Eingriff_Export'!$B$3:$B$62,1,FALSE)),"Nein","Ja")</f>
        <v>Nein</v>
      </c>
      <c r="G46" s="37" t="str">
        <f>IF(ISERROR(VLOOKUP(B46,'WS-Abzug_Eingriff'!$C$5:$C$500,1,FALSE)),"Nein","Ja")</f>
        <v>Nein</v>
      </c>
    </row>
    <row r="47" spans="2:7" ht="26.25" customHeight="1" x14ac:dyDescent="0.2">
      <c r="B47" s="130" t="s">
        <v>70</v>
      </c>
      <c r="C47" s="131" t="s">
        <v>71</v>
      </c>
      <c r="D47" s="131" t="s">
        <v>15</v>
      </c>
      <c r="E47" s="138">
        <f>IF($D47=VLOOKUP($D47,Wirkfaktoren_Eingriffe!$B$4:$I$17,1,FALSE),VLOOKUP($D47,Wirkfaktoren_Eingriffe!$B$4:$I$17,8,FALSE),"")</f>
        <v>-100</v>
      </c>
      <c r="F47" s="118" t="str">
        <f>IF(ISERROR(VLOOKUP($B47,'GIS-Tabelle_Eingriff_Export'!$B$3:$B$62,1,FALSE)),"Nein","Ja")</f>
        <v>Nein</v>
      </c>
      <c r="G47" s="37" t="str">
        <f>IF(ISERROR(VLOOKUP(B47,'WS-Abzug_Eingriff'!$C$5:$C$500,1,FALSE)),"Nein","Ja")</f>
        <v>Nein</v>
      </c>
    </row>
    <row r="48" spans="2:7" ht="26.25" customHeight="1" x14ac:dyDescent="0.2">
      <c r="B48" s="130" t="s">
        <v>82</v>
      </c>
      <c r="C48" s="131" t="s">
        <v>83</v>
      </c>
      <c r="D48" s="131" t="s">
        <v>15</v>
      </c>
      <c r="E48" s="138">
        <f>IF($D48=VLOOKUP($D48,Wirkfaktoren_Eingriffe!$B$4:$I$17,1,FALSE),VLOOKUP($D48,Wirkfaktoren_Eingriffe!$B$4:$I$17,8,FALSE),"")</f>
        <v>-100</v>
      </c>
      <c r="F48" s="118" t="str">
        <f>IF(ISERROR(VLOOKUP($B48,'GIS-Tabelle_Eingriff_Export'!$B$3:$B$62,1,FALSE)),"Nein","Ja")</f>
        <v>Nein</v>
      </c>
      <c r="G48" s="37" t="str">
        <f>IF(ISERROR(VLOOKUP(B48,'WS-Abzug_Eingriff'!$C$5:$C$500,1,FALSE)),"Nein","Ja")</f>
        <v>Nein</v>
      </c>
    </row>
    <row r="49" spans="1:7" ht="26.25" customHeight="1" x14ac:dyDescent="0.2">
      <c r="B49" s="130" t="s">
        <v>9</v>
      </c>
      <c r="C49" s="131" t="s">
        <v>10</v>
      </c>
      <c r="D49" s="131" t="s">
        <v>4</v>
      </c>
      <c r="E49" s="138">
        <f>IF($D49=VLOOKUP($D49,Wirkfaktoren_Eingriffe!$B$4:$I$17,1,FALSE),VLOOKUP($D49,Wirkfaktoren_Eingriffe!$B$4:$I$17,8,FALSE),"")</f>
        <v>-20</v>
      </c>
      <c r="F49" s="118" t="str">
        <f>IF(ISERROR(VLOOKUP($B49,'GIS-Tabelle_Eingriff_Export'!$B$3:$B$62,1,FALSE)),"Nein","Ja")</f>
        <v>Nein</v>
      </c>
      <c r="G49" s="37" t="str">
        <f>IF(ISERROR(VLOOKUP(B49,'WS-Abzug_Eingriff'!$C$5:$C$500,1,FALSE)),"Nein","Ja")</f>
        <v>Nein</v>
      </c>
    </row>
    <row r="50" spans="1:7" ht="26.25" customHeight="1" x14ac:dyDescent="0.2">
      <c r="B50" s="130" t="s">
        <v>89</v>
      </c>
      <c r="C50" s="131" t="s">
        <v>90</v>
      </c>
      <c r="D50" s="131" t="s">
        <v>15</v>
      </c>
      <c r="E50" s="138">
        <f>IF($D50=VLOOKUP($D50,Wirkfaktoren_Eingriffe!$B$4:$I$17,1,FALSE),VLOOKUP($D50,Wirkfaktoren_Eingriffe!$B$4:$I$17,8,FALSE),"")</f>
        <v>-100</v>
      </c>
      <c r="F50" s="118" t="str">
        <f>IF(ISERROR(VLOOKUP($B50,'GIS-Tabelle_Eingriff_Export'!$B$3:$B$62,1,FALSE)),"Nein","Ja")</f>
        <v>Nein</v>
      </c>
      <c r="G50" s="37" t="str">
        <f>IF(ISERROR(VLOOKUP(B50,'WS-Abzug_Eingriff'!$C$5:$C$500,1,FALSE)),"Nein","Ja")</f>
        <v>Nein</v>
      </c>
    </row>
    <row r="51" spans="1:7" ht="26.25" customHeight="1" x14ac:dyDescent="0.2">
      <c r="B51" s="130" t="s">
        <v>13</v>
      </c>
      <c r="C51" s="131" t="s">
        <v>14</v>
      </c>
      <c r="D51" s="131" t="s">
        <v>15</v>
      </c>
      <c r="E51" s="138">
        <f>IF($D51=VLOOKUP($D51,Wirkfaktoren_Eingriffe!$B$4:$I$17,1,FALSE),VLOOKUP($D51,Wirkfaktoren_Eingriffe!$B$4:$I$17,8,FALSE),"")</f>
        <v>-100</v>
      </c>
      <c r="F51" s="118" t="str">
        <f>IF(ISERROR(VLOOKUP($B51,'GIS-Tabelle_Eingriff_Export'!$B$3:$B$62,1,FALSE)),"Nein","Ja")</f>
        <v>Nein</v>
      </c>
      <c r="G51" s="37" t="str">
        <f>IF(ISERROR(VLOOKUP(B51,'WS-Abzug_Eingriff'!$C$5:$C$500,1,FALSE)),"Nein","Ja")</f>
        <v>Nein</v>
      </c>
    </row>
    <row r="52" spans="1:7" s="11" customFormat="1" ht="26.25" customHeight="1" x14ac:dyDescent="0.2">
      <c r="A52"/>
      <c r="B52" s="130" t="s">
        <v>98</v>
      </c>
      <c r="C52" s="131" t="s">
        <v>99</v>
      </c>
      <c r="D52" s="131" t="s">
        <v>15</v>
      </c>
      <c r="E52" s="138">
        <f>IF($D52=VLOOKUP($D52,Wirkfaktoren_Eingriffe!$B$4:$I$17,1,FALSE),VLOOKUP($D52,Wirkfaktoren_Eingriffe!$B$4:$I$17,8,FALSE),"")</f>
        <v>-100</v>
      </c>
      <c r="F52" s="118" t="str">
        <f>IF(ISERROR(VLOOKUP($B52,'GIS-Tabelle_Eingriff_Export'!$B$3:$B$62,1,FALSE)),"Nein","Ja")</f>
        <v>Nein</v>
      </c>
      <c r="G52" s="37" t="str">
        <f>IF(ISERROR(VLOOKUP(B52,'WS-Abzug_Eingriff'!$C$5:$C$500,1,FALSE)),"Nein","Ja")</f>
        <v>Nein</v>
      </c>
    </row>
    <row r="53" spans="1:7" ht="26.25" customHeight="1" x14ac:dyDescent="0.2">
      <c r="B53" s="130" t="s">
        <v>86</v>
      </c>
      <c r="C53" s="131" t="s">
        <v>87</v>
      </c>
      <c r="D53" s="131" t="s">
        <v>15</v>
      </c>
      <c r="E53" s="138">
        <f>IF($D53=VLOOKUP($D53,Wirkfaktoren_Eingriffe!$B$4:$I$17,1,FALSE),VLOOKUP($D53,Wirkfaktoren_Eingriffe!$B$4:$I$17,8,FALSE),"")</f>
        <v>-100</v>
      </c>
      <c r="F53" s="118" t="str">
        <f>IF(ISERROR(VLOOKUP($B53,'GIS-Tabelle_Eingriff_Export'!$B$3:$B$62,1,FALSE)),"Nein","Ja")</f>
        <v>Nein</v>
      </c>
      <c r="G53" s="37" t="str">
        <f>IF(ISERROR(VLOOKUP(B53,'WS-Abzug_Eingriff'!$C$5:$C$500,1,FALSE)),"Nein","Ja")</f>
        <v>Nein</v>
      </c>
    </row>
    <row r="54" spans="1:7" ht="26.25" customHeight="1" x14ac:dyDescent="0.2">
      <c r="B54" s="130" t="s">
        <v>68</v>
      </c>
      <c r="C54" s="131" t="s">
        <v>69</v>
      </c>
      <c r="D54" s="131" t="s">
        <v>218</v>
      </c>
      <c r="E54" s="138">
        <f>IF($D54=VLOOKUP($D54,Wirkfaktoren_Eingriffe!$B$4:$I$17,1,FALSE),VLOOKUP($D54,Wirkfaktoren_Eingriffe!$B$4:$I$17,8,FALSE),"")</f>
        <v>-35</v>
      </c>
      <c r="F54" s="118" t="str">
        <f>IF(ISERROR(VLOOKUP($B54,'GIS-Tabelle_Eingriff_Export'!$B$3:$B$62,1,FALSE)),"Nein","Ja")</f>
        <v>Nein</v>
      </c>
      <c r="G54" s="37" t="str">
        <f>IF(ISERROR(VLOOKUP(B54,'WS-Abzug_Eingriff'!$C$5:$C$500,1,FALSE)),"Nein","Ja")</f>
        <v>Nein</v>
      </c>
    </row>
    <row r="55" spans="1:7" ht="26.25" customHeight="1" x14ac:dyDescent="0.2">
      <c r="B55" s="130" t="s">
        <v>28</v>
      </c>
      <c r="C55" s="131" t="s">
        <v>29</v>
      </c>
      <c r="D55" s="131" t="s">
        <v>221</v>
      </c>
      <c r="E55" s="138">
        <f>IF($D55=VLOOKUP($D55,Wirkfaktoren_Eingriffe!$B$4:$I$17,1,FALSE),VLOOKUP($D55,Wirkfaktoren_Eingriffe!$B$4:$I$17,8,FALSE),"")</f>
        <v>0</v>
      </c>
      <c r="F55" s="118" t="str">
        <f>IF(ISERROR(VLOOKUP($B55,'GIS-Tabelle_Eingriff_Export'!$B$3:$B$62,1,FALSE)),"Nein","Ja")</f>
        <v>Nein</v>
      </c>
      <c r="G55" s="37" t="str">
        <f>IF(ISERROR(VLOOKUP(B55,'WS-Abzug_Eingriff'!$C$5:$C$500,1,FALSE)),"Nein","Ja")</f>
        <v>Nein</v>
      </c>
    </row>
    <row r="56" spans="1:7" ht="26.25" customHeight="1" x14ac:dyDescent="0.2">
      <c r="B56" s="130" t="s">
        <v>20</v>
      </c>
      <c r="C56" s="131" t="s">
        <v>21</v>
      </c>
      <c r="D56" s="131" t="s">
        <v>220</v>
      </c>
      <c r="E56" s="138">
        <f>IF($D56=VLOOKUP($D56,Wirkfaktoren_Eingriffe!$B$4:$I$17,1,FALSE),VLOOKUP($D56,Wirkfaktoren_Eingriffe!$B$4:$I$17,8,FALSE),"")</f>
        <v>-100</v>
      </c>
      <c r="F56" s="118" t="str">
        <f>IF(ISERROR(VLOOKUP($B56,'GIS-Tabelle_Eingriff_Export'!$B$3:$B$62,1,FALSE)),"Nein","Ja")</f>
        <v>Nein</v>
      </c>
      <c r="G56" s="37" t="str">
        <f>IF(ISERROR(VLOOKUP(B56,'WS-Abzug_Eingriff'!$C$5:$C$500,1,FALSE)),"Nein","Ja")</f>
        <v>Nein</v>
      </c>
    </row>
    <row r="57" spans="1:7" ht="26.25" customHeight="1" x14ac:dyDescent="0.2">
      <c r="B57" s="130" t="s">
        <v>51</v>
      </c>
      <c r="C57" s="131" t="s">
        <v>52</v>
      </c>
      <c r="D57" s="131" t="s">
        <v>15</v>
      </c>
      <c r="E57" s="138">
        <f>IF($D57=VLOOKUP($D57,Wirkfaktoren_Eingriffe!$B$4:$I$17,1,FALSE),VLOOKUP($D57,Wirkfaktoren_Eingriffe!$B$4:$I$17,8,FALSE),"")</f>
        <v>-100</v>
      </c>
      <c r="F57" s="118" t="str">
        <f>IF(ISERROR(VLOOKUP($B57,'GIS-Tabelle_Eingriff_Export'!$B$3:$B$62,1,FALSE)),"Nein","Ja")</f>
        <v>Nein</v>
      </c>
      <c r="G57" s="37" t="str">
        <f>IF(ISERROR(VLOOKUP(B57,'WS-Abzug_Eingriff'!$C$5:$C$500,1,FALSE)),"Nein","Ja")</f>
        <v>Nein</v>
      </c>
    </row>
    <row r="58" spans="1:7" ht="26.25" customHeight="1" x14ac:dyDescent="0.2">
      <c r="B58" s="130" t="s">
        <v>59</v>
      </c>
      <c r="C58" s="131" t="s">
        <v>60</v>
      </c>
      <c r="D58" s="131" t="s">
        <v>15</v>
      </c>
      <c r="E58" s="138">
        <f>IF($D58=VLOOKUP($D58,Wirkfaktoren_Eingriffe!$B$4:$I$17,1,FALSE),VLOOKUP($D58,Wirkfaktoren_Eingriffe!$B$4:$I$17,8,FALSE),"")</f>
        <v>-100</v>
      </c>
      <c r="F58" s="118" t="str">
        <f>IF(ISERROR(VLOOKUP($B58,'GIS-Tabelle_Eingriff_Export'!$B$3:$B$62,1,FALSE)),"Nein","Ja")</f>
        <v>Nein</v>
      </c>
      <c r="G58" s="37" t="str">
        <f>IF(ISERROR(VLOOKUP(B58,'WS-Abzug_Eingriff'!$C$5:$C$500,1,FALSE)),"Nein","Ja")</f>
        <v>Nein</v>
      </c>
    </row>
    <row r="59" spans="1:7" ht="26.25" customHeight="1" x14ac:dyDescent="0.2">
      <c r="B59" s="130" t="s">
        <v>63</v>
      </c>
      <c r="C59" s="131" t="s">
        <v>164</v>
      </c>
      <c r="D59" s="131" t="s">
        <v>4</v>
      </c>
      <c r="E59" s="138">
        <f>IF($D59=VLOOKUP($D59,Wirkfaktoren_Eingriffe!$B$4:$I$17,1,FALSE),VLOOKUP($D59,Wirkfaktoren_Eingriffe!$B$4:$I$17,8,FALSE),"")</f>
        <v>-20</v>
      </c>
      <c r="F59" s="118" t="str">
        <f>IF(ISERROR(VLOOKUP($B59,'GIS-Tabelle_Eingriff_Export'!$B$3:$B$62,1,FALSE)),"Nein","Ja")</f>
        <v>Nein</v>
      </c>
      <c r="G59" s="37" t="str">
        <f>IF(ISERROR(VLOOKUP(B59,'WS-Abzug_Eingriff'!$C$5:$C$500,1,FALSE)),"Nein","Ja")</f>
        <v>Nein</v>
      </c>
    </row>
    <row r="60" spans="1:7" ht="26.25" customHeight="1" x14ac:dyDescent="0.2">
      <c r="B60" s="130" t="s">
        <v>72</v>
      </c>
      <c r="C60" s="131" t="s">
        <v>73</v>
      </c>
      <c r="D60" s="131" t="s">
        <v>15</v>
      </c>
      <c r="E60" s="138">
        <f>IF($D60=VLOOKUP($D60,Wirkfaktoren_Eingriffe!$B$4:$I$17,1,FALSE),VLOOKUP($D60,Wirkfaktoren_Eingriffe!$B$4:$I$17,8,FALSE),"")</f>
        <v>-100</v>
      </c>
      <c r="F60" s="118" t="str">
        <f>IF(ISERROR(VLOOKUP($B60,'GIS-Tabelle_Eingriff_Export'!$B$3:$B$62,1,FALSE)),"Nein","Ja")</f>
        <v>Nein</v>
      </c>
      <c r="G60" s="37" t="str">
        <f>IF(ISERROR(VLOOKUP(B60,'WS-Abzug_Eingriff'!$C$5:$C$500,1,FALSE)),"Nein","Ja")</f>
        <v>Nein</v>
      </c>
    </row>
    <row r="61" spans="1:7" ht="26.25" customHeight="1" x14ac:dyDescent="0.2">
      <c r="B61" s="130" t="s">
        <v>74</v>
      </c>
      <c r="C61" s="131" t="s">
        <v>75</v>
      </c>
      <c r="D61" s="131" t="s">
        <v>15</v>
      </c>
      <c r="E61" s="138">
        <f>IF($D61=VLOOKUP($D61,Wirkfaktoren_Eingriffe!$B$4:$I$17,1,FALSE),VLOOKUP($D61,Wirkfaktoren_Eingriffe!$B$4:$I$17,8,FALSE),"")</f>
        <v>-100</v>
      </c>
      <c r="F61" s="118" t="str">
        <f>IF(ISERROR(VLOOKUP($B61,'GIS-Tabelle_Eingriff_Export'!$B$3:$B$62,1,FALSE)),"Nein","Ja")</f>
        <v>Nein</v>
      </c>
      <c r="G61" s="37" t="str">
        <f>IF(ISERROR(VLOOKUP(B61,'WS-Abzug_Eingriff'!$C$5:$C$500,1,FALSE)),"Nein","Ja")</f>
        <v>Nein</v>
      </c>
    </row>
    <row r="62" spans="1:7" ht="26.25" customHeight="1" x14ac:dyDescent="0.2">
      <c r="B62" s="130" t="s">
        <v>76</v>
      </c>
      <c r="C62" s="131" t="s">
        <v>77</v>
      </c>
      <c r="D62" s="131" t="s">
        <v>15</v>
      </c>
      <c r="E62" s="138">
        <f>IF($D62=VLOOKUP($D62,Wirkfaktoren_Eingriffe!$B$4:$I$17,1,FALSE),VLOOKUP($D62,Wirkfaktoren_Eingriffe!$B$4:$I$17,8,FALSE),"")</f>
        <v>-100</v>
      </c>
      <c r="F62" s="118" t="str">
        <f>IF(ISERROR(VLOOKUP($B62,'GIS-Tabelle_Eingriff_Export'!$B$3:$B$62,1,FALSE)),"Nein","Ja")</f>
        <v>Nein</v>
      </c>
      <c r="G62" s="37" t="str">
        <f>IF(ISERROR(VLOOKUP(B62,'WS-Abzug_Eingriff'!$C$5:$C$500,1,FALSE)),"Nein","Ja")</f>
        <v>Nein</v>
      </c>
    </row>
    <row r="63" spans="1:7" ht="26.25" customHeight="1" thickBot="1" x14ac:dyDescent="0.25">
      <c r="B63" s="136" t="s">
        <v>78</v>
      </c>
      <c r="C63" s="137" t="s">
        <v>79</v>
      </c>
      <c r="D63" s="137" t="s">
        <v>15</v>
      </c>
      <c r="E63" s="155">
        <f>IF($D63=VLOOKUP($D63,Wirkfaktoren_Eingriffe!$B$4:$I$17,1,FALSE),VLOOKUP($D63,Wirkfaktoren_Eingriffe!$B$4:$I$17,8,FALSE),"")</f>
        <v>-100</v>
      </c>
      <c r="F63" s="119" t="str">
        <f>IF(ISERROR(VLOOKUP($B63,'GIS-Tabelle_Eingriff_Export'!$B$3:$B$62,1,FALSE)),"Nein","Ja")</f>
        <v>Nein</v>
      </c>
      <c r="G63" s="165" t="str">
        <f>IF(ISERROR(VLOOKUP(B63,'WS-Abzug_Eingriff'!$C$5:$C$500,1,FALSE)),"Nein","Ja")</f>
        <v>Nein</v>
      </c>
    </row>
    <row r="64" spans="1:7" hidden="1" x14ac:dyDescent="0.2">
      <c r="B64" s="28" t="s">
        <v>183</v>
      </c>
    </row>
  </sheetData>
  <sheetProtection password="C728" sheet="1" objects="1" scenarios="1"/>
  <sortState ref="B4:I63">
    <sortCondition ref="B4:B63"/>
  </sortState>
  <dataConsolidate/>
  <mergeCells count="1">
    <mergeCell ref="B2:G2"/>
  </mergeCells>
  <conditionalFormatting sqref="G4:G63">
    <cfRule type="containsText" dxfId="1" priority="2" operator="containsText" text="Ja">
      <formula>NOT(ISERROR(SEARCH("Ja",G4)))</formula>
    </cfRule>
  </conditionalFormatting>
  <conditionalFormatting sqref="F4:G63">
    <cfRule type="containsText" dxfId="0" priority="1" operator="containsText" text="Ja">
      <formula>NOT(ISERROR(SEARCH("Ja",F4)))</formula>
    </cfRule>
  </conditionalFormatting>
  <pageMargins left="0.7" right="0.7" top="0.78740157499999996" bottom="0.78740157499999996" header="0.3" footer="0.3"/>
  <pageSetup paperSize="9" scale="2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4.9989318521683403E-2"/>
  </sheetPr>
  <dimension ref="B1:I34"/>
  <sheetViews>
    <sheetView zoomScale="80" zoomScaleNormal="80" workbookViewId="0">
      <pane ySplit="3" topLeftCell="A4" activePane="bottomLeft" state="frozen"/>
      <selection pane="bottomLeft"/>
    </sheetView>
  </sheetViews>
  <sheetFormatPr baseColWidth="10" defaultRowHeight="14.25" x14ac:dyDescent="0.2"/>
  <cols>
    <col min="1" max="1" width="5" style="9" customWidth="1"/>
    <col min="2" max="2" width="32.5" style="9" customWidth="1"/>
    <col min="3" max="3" width="14.25" style="9" customWidth="1"/>
    <col min="4" max="4" width="50" style="9" customWidth="1"/>
    <col min="5" max="6" width="15" style="9" customWidth="1"/>
    <col min="7" max="9" width="12.5" style="9" customWidth="1"/>
    <col min="10" max="16384" width="11" style="9"/>
  </cols>
  <sheetData>
    <row r="1" spans="2:9" ht="15" customHeight="1" thickBot="1" x14ac:dyDescent="0.25"/>
    <row r="2" spans="2:9" ht="36" customHeight="1" thickBot="1" x14ac:dyDescent="0.25">
      <c r="B2" s="221" t="s">
        <v>139</v>
      </c>
      <c r="C2" s="222"/>
      <c r="D2" s="222"/>
      <c r="E2" s="222"/>
      <c r="F2" s="222"/>
      <c r="G2" s="222"/>
      <c r="H2" s="222"/>
      <c r="I2" s="223"/>
    </row>
    <row r="3" spans="2:9" ht="45.75" thickBot="1" x14ac:dyDescent="0.25">
      <c r="B3" s="12" t="s">
        <v>123</v>
      </c>
      <c r="C3" s="13" t="s">
        <v>124</v>
      </c>
      <c r="D3" s="13" t="s">
        <v>125</v>
      </c>
      <c r="E3" s="13" t="s">
        <v>211</v>
      </c>
      <c r="F3" s="13" t="s">
        <v>117</v>
      </c>
      <c r="G3" s="13" t="s">
        <v>140</v>
      </c>
      <c r="H3" s="110" t="s">
        <v>141</v>
      </c>
      <c r="I3" s="115" t="s">
        <v>196</v>
      </c>
    </row>
    <row r="4" spans="2:9" ht="36" customHeight="1" x14ac:dyDescent="0.2">
      <c r="B4" s="173" t="s">
        <v>15</v>
      </c>
      <c r="C4" s="174" t="s">
        <v>126</v>
      </c>
      <c r="D4" s="174" t="s">
        <v>127</v>
      </c>
      <c r="E4" s="17">
        <v>-100</v>
      </c>
      <c r="F4" s="17">
        <v>-100</v>
      </c>
      <c r="G4" s="17">
        <v>-100</v>
      </c>
      <c r="H4" s="111">
        <v>-100</v>
      </c>
      <c r="I4" s="116">
        <f>SUM(E4:H4)/4</f>
        <v>-100</v>
      </c>
    </row>
    <row r="5" spans="2:9" ht="31.5" customHeight="1" x14ac:dyDescent="0.2">
      <c r="B5" s="175" t="s">
        <v>220</v>
      </c>
      <c r="C5" s="176" t="s">
        <v>128</v>
      </c>
      <c r="D5" s="177" t="s">
        <v>129</v>
      </c>
      <c r="E5" s="18">
        <v>-100</v>
      </c>
      <c r="F5" s="109">
        <v>-100</v>
      </c>
      <c r="G5" s="109">
        <v>-100</v>
      </c>
      <c r="H5" s="112">
        <v>-100</v>
      </c>
      <c r="I5" s="116">
        <f t="shared" ref="I5:I16" si="0">SUM(E5:H5)/4</f>
        <v>-100</v>
      </c>
    </row>
    <row r="6" spans="2:9" ht="31.5" customHeight="1" x14ac:dyDescent="0.2">
      <c r="B6" s="175" t="s">
        <v>217</v>
      </c>
      <c r="C6" s="176" t="s">
        <v>128</v>
      </c>
      <c r="D6" s="176" t="s">
        <v>208</v>
      </c>
      <c r="E6" s="18">
        <v>-20</v>
      </c>
      <c r="F6" s="18">
        <v>-60</v>
      </c>
      <c r="G6" s="18">
        <v>-60</v>
      </c>
      <c r="H6" s="113">
        <v>-60</v>
      </c>
      <c r="I6" s="116">
        <f t="shared" si="0"/>
        <v>-50</v>
      </c>
    </row>
    <row r="7" spans="2:9" ht="36.75" customHeight="1" x14ac:dyDescent="0.2">
      <c r="B7" s="175" t="s">
        <v>218</v>
      </c>
      <c r="C7" s="176" t="s">
        <v>128</v>
      </c>
      <c r="D7" s="176" t="s">
        <v>36</v>
      </c>
      <c r="E7" s="18">
        <v>-20</v>
      </c>
      <c r="F7" s="18">
        <v>-40</v>
      </c>
      <c r="G7" s="18">
        <v>-40</v>
      </c>
      <c r="H7" s="113">
        <v>-40</v>
      </c>
      <c r="I7" s="116">
        <f t="shared" si="0"/>
        <v>-35</v>
      </c>
    </row>
    <row r="8" spans="2:9" ht="36" customHeight="1" x14ac:dyDescent="0.2">
      <c r="B8" s="175" t="s">
        <v>219</v>
      </c>
      <c r="C8" s="176" t="s">
        <v>128</v>
      </c>
      <c r="D8" s="176" t="s">
        <v>130</v>
      </c>
      <c r="E8" s="18">
        <v>-20</v>
      </c>
      <c r="F8" s="18">
        <v>-20</v>
      </c>
      <c r="G8" s="18">
        <v>-20</v>
      </c>
      <c r="H8" s="113">
        <v>-20</v>
      </c>
      <c r="I8" s="116">
        <f t="shared" si="0"/>
        <v>-20</v>
      </c>
    </row>
    <row r="9" spans="2:9" ht="74.25" customHeight="1" x14ac:dyDescent="0.2">
      <c r="B9" s="175" t="s">
        <v>222</v>
      </c>
      <c r="C9" s="176" t="s">
        <v>128</v>
      </c>
      <c r="D9" s="176" t="s">
        <v>131</v>
      </c>
      <c r="E9" s="18">
        <v>-100</v>
      </c>
      <c r="F9" s="18">
        <v>-100</v>
      </c>
      <c r="G9" s="18">
        <v>-60</v>
      </c>
      <c r="H9" s="113">
        <v>-100</v>
      </c>
      <c r="I9" s="116">
        <f t="shared" si="0"/>
        <v>-90</v>
      </c>
    </row>
    <row r="10" spans="2:9" ht="81" customHeight="1" x14ac:dyDescent="0.2">
      <c r="B10" s="175" t="s">
        <v>4</v>
      </c>
      <c r="C10" s="176" t="s">
        <v>128</v>
      </c>
      <c r="D10" s="176" t="s">
        <v>166</v>
      </c>
      <c r="E10" s="18">
        <v>-20</v>
      </c>
      <c r="F10" s="18">
        <v>-20</v>
      </c>
      <c r="G10" s="18">
        <v>-20</v>
      </c>
      <c r="H10" s="113">
        <v>-20</v>
      </c>
      <c r="I10" s="116">
        <f t="shared" si="0"/>
        <v>-20</v>
      </c>
    </row>
    <row r="11" spans="2:9" ht="91.5" customHeight="1" x14ac:dyDescent="0.2">
      <c r="B11" s="175" t="s">
        <v>132</v>
      </c>
      <c r="C11" s="176" t="s">
        <v>128</v>
      </c>
      <c r="D11" s="176" t="s">
        <v>167</v>
      </c>
      <c r="E11" s="18">
        <v>-1</v>
      </c>
      <c r="F11" s="18">
        <v>-1</v>
      </c>
      <c r="G11" s="18">
        <v>-1</v>
      </c>
      <c r="H11" s="113">
        <v>-1</v>
      </c>
      <c r="I11" s="116">
        <f t="shared" si="0"/>
        <v>-1</v>
      </c>
    </row>
    <row r="12" spans="2:9" ht="62.25" customHeight="1" x14ac:dyDescent="0.2">
      <c r="B12" s="175" t="s">
        <v>133</v>
      </c>
      <c r="C12" s="176" t="s">
        <v>134</v>
      </c>
      <c r="D12" s="176" t="s">
        <v>168</v>
      </c>
      <c r="E12" s="18">
        <v>-4</v>
      </c>
      <c r="F12" s="18">
        <v>-4</v>
      </c>
      <c r="G12" s="18">
        <v>-4</v>
      </c>
      <c r="H12" s="113">
        <v>-4</v>
      </c>
      <c r="I12" s="116">
        <f t="shared" si="0"/>
        <v>-4</v>
      </c>
    </row>
    <row r="13" spans="2:9" ht="40.5" customHeight="1" x14ac:dyDescent="0.2">
      <c r="B13" s="175" t="s">
        <v>213</v>
      </c>
      <c r="C13" s="176" t="s">
        <v>135</v>
      </c>
      <c r="D13" s="176" t="s">
        <v>136</v>
      </c>
      <c r="E13" s="18">
        <v>-100</v>
      </c>
      <c r="F13" s="18">
        <v>-100</v>
      </c>
      <c r="G13" s="18">
        <v>-100</v>
      </c>
      <c r="H13" s="113">
        <v>-100</v>
      </c>
      <c r="I13" s="116">
        <f t="shared" si="0"/>
        <v>-100</v>
      </c>
    </row>
    <row r="14" spans="2:9" ht="29.25" customHeight="1" x14ac:dyDescent="0.2">
      <c r="B14" s="175" t="s">
        <v>214</v>
      </c>
      <c r="C14" s="176" t="s">
        <v>135</v>
      </c>
      <c r="D14" s="176" t="s">
        <v>137</v>
      </c>
      <c r="E14" s="18">
        <v>-20</v>
      </c>
      <c r="F14" s="18">
        <v>-20</v>
      </c>
      <c r="G14" s="18">
        <v>-20</v>
      </c>
      <c r="H14" s="113">
        <v>-20</v>
      </c>
      <c r="I14" s="116">
        <f t="shared" si="0"/>
        <v>-20</v>
      </c>
    </row>
    <row r="15" spans="2:9" ht="33" customHeight="1" x14ac:dyDescent="0.2">
      <c r="B15" s="175" t="s">
        <v>215</v>
      </c>
      <c r="C15" s="176" t="s">
        <v>135</v>
      </c>
      <c r="D15" s="176" t="s">
        <v>138</v>
      </c>
      <c r="E15" s="18">
        <v>-40</v>
      </c>
      <c r="F15" s="18">
        <v>-40</v>
      </c>
      <c r="G15" s="18">
        <v>-40</v>
      </c>
      <c r="H15" s="113">
        <v>-40</v>
      </c>
      <c r="I15" s="116">
        <f t="shared" si="0"/>
        <v>-40</v>
      </c>
    </row>
    <row r="16" spans="2:9" ht="41.25" customHeight="1" x14ac:dyDescent="0.2">
      <c r="B16" s="178" t="s">
        <v>216</v>
      </c>
      <c r="C16" s="179" t="s">
        <v>135</v>
      </c>
      <c r="D16" s="179" t="s">
        <v>225</v>
      </c>
      <c r="E16" s="127">
        <v>-60</v>
      </c>
      <c r="F16" s="127">
        <v>-60</v>
      </c>
      <c r="G16" s="127">
        <v>-60</v>
      </c>
      <c r="H16" s="128">
        <v>-60</v>
      </c>
      <c r="I16" s="129">
        <f t="shared" si="0"/>
        <v>-60</v>
      </c>
    </row>
    <row r="17" spans="2:9" ht="15" thickBot="1" x14ac:dyDescent="0.25">
      <c r="B17" s="180" t="s">
        <v>221</v>
      </c>
      <c r="C17" s="181"/>
      <c r="D17" s="181"/>
      <c r="E17" s="19"/>
      <c r="F17" s="19"/>
      <c r="G17" s="19"/>
      <c r="H17" s="114"/>
      <c r="I17" s="117">
        <v>0</v>
      </c>
    </row>
    <row r="18" spans="2:9" x14ac:dyDescent="0.2">
      <c r="B18" s="8"/>
      <c r="C18" s="8"/>
      <c r="D18" s="8"/>
      <c r="E18" s="8"/>
      <c r="F18" s="8"/>
      <c r="G18" s="8"/>
      <c r="H18" s="8"/>
      <c r="I18" s="8"/>
    </row>
    <row r="19" spans="2:9" x14ac:dyDescent="0.2">
      <c r="B19" s="8"/>
      <c r="C19" s="8"/>
      <c r="D19" s="8"/>
      <c r="E19" s="8"/>
      <c r="F19" s="8"/>
      <c r="G19" s="8"/>
      <c r="H19" s="8"/>
      <c r="I19" s="8"/>
    </row>
    <row r="20" spans="2:9" x14ac:dyDescent="0.2">
      <c r="B20" s="8"/>
      <c r="C20" s="8"/>
      <c r="D20" s="8"/>
      <c r="E20" s="8"/>
      <c r="F20" s="8"/>
      <c r="G20" s="8"/>
      <c r="H20" s="8"/>
      <c r="I20" s="8"/>
    </row>
    <row r="21" spans="2:9" x14ac:dyDescent="0.2">
      <c r="B21" s="8"/>
      <c r="C21" s="8"/>
      <c r="D21" s="8"/>
      <c r="E21" s="8"/>
      <c r="F21" s="8"/>
      <c r="G21" s="8"/>
      <c r="H21" s="8"/>
      <c r="I21" s="8"/>
    </row>
    <row r="22" spans="2:9" x14ac:dyDescent="0.2">
      <c r="B22" s="8"/>
      <c r="C22" s="8"/>
      <c r="D22" s="8"/>
      <c r="E22" s="8"/>
      <c r="F22" s="8"/>
      <c r="G22" s="8"/>
      <c r="H22" s="8"/>
      <c r="I22" s="8"/>
    </row>
    <row r="23" spans="2:9" x14ac:dyDescent="0.2">
      <c r="B23" s="8"/>
      <c r="C23" s="8"/>
      <c r="D23" s="8"/>
      <c r="E23" s="8"/>
      <c r="F23" s="8"/>
      <c r="G23" s="8"/>
      <c r="H23" s="8"/>
      <c r="I23" s="8"/>
    </row>
    <row r="24" spans="2:9" x14ac:dyDescent="0.2">
      <c r="B24" s="8"/>
      <c r="C24" s="8"/>
      <c r="D24" s="8"/>
      <c r="E24" s="8"/>
      <c r="F24" s="8"/>
      <c r="G24" s="8"/>
      <c r="H24" s="8"/>
      <c r="I24" s="8"/>
    </row>
    <row r="25" spans="2:9" x14ac:dyDescent="0.2">
      <c r="B25" s="8"/>
      <c r="C25" s="8"/>
      <c r="D25" s="8"/>
      <c r="E25" s="8"/>
      <c r="F25" s="8"/>
      <c r="G25" s="8"/>
      <c r="H25" s="8"/>
      <c r="I25" s="8"/>
    </row>
    <row r="26" spans="2:9" x14ac:dyDescent="0.2">
      <c r="B26" s="8"/>
      <c r="C26" s="8"/>
      <c r="D26" s="8"/>
      <c r="E26" s="8"/>
      <c r="F26" s="8"/>
      <c r="G26" s="8"/>
      <c r="H26" s="8"/>
      <c r="I26" s="8"/>
    </row>
    <row r="27" spans="2:9" x14ac:dyDescent="0.2">
      <c r="B27" s="8"/>
      <c r="C27" s="8"/>
      <c r="D27" s="8"/>
      <c r="E27" s="8"/>
      <c r="F27" s="8"/>
      <c r="G27" s="8"/>
      <c r="H27" s="8"/>
      <c r="I27" s="8"/>
    </row>
    <row r="28" spans="2:9" x14ac:dyDescent="0.2">
      <c r="B28" s="8"/>
      <c r="C28" s="8"/>
      <c r="D28" s="8"/>
      <c r="E28" s="8"/>
      <c r="F28" s="8"/>
      <c r="G28" s="8"/>
      <c r="H28" s="8"/>
      <c r="I28" s="8"/>
    </row>
    <row r="29" spans="2:9" x14ac:dyDescent="0.2">
      <c r="B29" s="8"/>
      <c r="C29" s="8"/>
      <c r="D29" s="8"/>
      <c r="E29" s="8"/>
      <c r="F29" s="8"/>
      <c r="G29" s="8"/>
      <c r="H29" s="8"/>
      <c r="I29" s="8"/>
    </row>
    <row r="30" spans="2:9" x14ac:dyDescent="0.2">
      <c r="B30" s="8"/>
      <c r="C30" s="8"/>
      <c r="D30" s="8"/>
      <c r="E30" s="8"/>
      <c r="F30" s="8"/>
      <c r="G30" s="8"/>
      <c r="H30" s="8"/>
      <c r="I30" s="8"/>
    </row>
    <row r="31" spans="2:9" x14ac:dyDescent="0.2">
      <c r="B31" s="8"/>
      <c r="C31" s="8"/>
      <c r="D31" s="8"/>
      <c r="E31" s="8"/>
      <c r="F31" s="8"/>
      <c r="G31" s="8"/>
      <c r="H31" s="8"/>
      <c r="I31" s="8"/>
    </row>
    <row r="32" spans="2:9" x14ac:dyDescent="0.2">
      <c r="B32" s="8"/>
      <c r="C32" s="8"/>
      <c r="D32" s="8"/>
      <c r="E32" s="8"/>
      <c r="F32" s="8"/>
      <c r="G32" s="8"/>
      <c r="H32" s="8"/>
      <c r="I32" s="8"/>
    </row>
    <row r="33" spans="2:9" x14ac:dyDescent="0.2">
      <c r="B33" s="8"/>
      <c r="C33" s="8"/>
      <c r="D33" s="8"/>
      <c r="E33" s="8"/>
      <c r="F33" s="8"/>
      <c r="G33" s="8"/>
      <c r="H33" s="8"/>
      <c r="I33" s="8"/>
    </row>
    <row r="34" spans="2:9" x14ac:dyDescent="0.2">
      <c r="B34" s="8"/>
      <c r="C34" s="8"/>
      <c r="D34" s="8"/>
      <c r="E34" s="8"/>
      <c r="F34" s="8"/>
      <c r="G34" s="8"/>
      <c r="H34" s="8"/>
      <c r="I34" s="8"/>
    </row>
  </sheetData>
  <sheetProtection password="C728" sheet="1" objects="1" scenarios="1"/>
  <customSheetViews>
    <customSheetView guid="{A09571D8-DC87-425C-8036-C58364696875}" scale="80">
      <pane ySplit="3" topLeftCell="A4" activePane="bottomLeft" state="frozen"/>
      <selection pane="bottomLeft" activeCell="I10" sqref="I10"/>
      <pageMargins left="0.7" right="0.7" top="0.78740157499999996" bottom="0.78740157499999996" header="0.3" footer="0.3"/>
      <pageSetup paperSize="9" orientation="portrait" r:id="rId1"/>
    </customSheetView>
  </customSheetViews>
  <mergeCells count="1">
    <mergeCell ref="B2:I2"/>
  </mergeCell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39997558519241921"/>
    <pageSetUpPr fitToPage="1"/>
  </sheetPr>
  <dimension ref="B1:N83"/>
  <sheetViews>
    <sheetView tabSelected="1" topLeftCell="B1" zoomScale="80" zoomScaleNormal="80" workbookViewId="0">
      <pane ySplit="3" topLeftCell="A4" activePane="bottomLeft" state="frozen"/>
      <selection pane="bottomLeft" activeCell="E14" sqref="E14"/>
    </sheetView>
  </sheetViews>
  <sheetFormatPr baseColWidth="10" defaultRowHeight="15" x14ac:dyDescent="0.25"/>
  <cols>
    <col min="1" max="1" width="5" style="1" customWidth="1"/>
    <col min="2" max="2" width="16.875" style="7" customWidth="1"/>
    <col min="3" max="3" width="35.5" style="1" bestFit="1" customWidth="1"/>
    <col min="4" max="4" width="49.875" style="1" customWidth="1"/>
    <col min="5" max="5" width="15.125" style="1" customWidth="1"/>
    <col min="6" max="6" width="15" style="1" customWidth="1"/>
    <col min="7" max="7" width="12.625" style="1" customWidth="1"/>
    <col min="8" max="9" width="12.5" style="1" customWidth="1"/>
    <col min="10" max="10" width="59.625" style="1" customWidth="1"/>
    <col min="11" max="11" width="12.625" style="1" customWidth="1"/>
    <col min="12" max="12" width="15.125" style="1" customWidth="1"/>
    <col min="13" max="14" width="12.625" style="1" customWidth="1"/>
    <col min="15" max="16384" width="11" style="1"/>
  </cols>
  <sheetData>
    <row r="1" spans="2:14" ht="15.75" thickBot="1" x14ac:dyDescent="0.3"/>
    <row r="2" spans="2:14" s="2" customFormat="1" ht="36" customHeight="1" thickBot="1" x14ac:dyDescent="0.3">
      <c r="B2" s="224" t="s">
        <v>146</v>
      </c>
      <c r="C2" s="225"/>
      <c r="D2" s="225"/>
      <c r="E2" s="225"/>
      <c r="F2" s="225"/>
      <c r="G2" s="225"/>
      <c r="H2" s="225"/>
      <c r="I2" s="226"/>
      <c r="J2" s="227"/>
      <c r="K2" s="227"/>
      <c r="L2" s="227"/>
      <c r="M2" s="227"/>
      <c r="N2" s="228"/>
    </row>
    <row r="3" spans="2:14" s="3" customFormat="1" ht="55.5" customHeight="1" thickBot="1" x14ac:dyDescent="0.25">
      <c r="B3" s="183" t="s">
        <v>169</v>
      </c>
      <c r="C3" s="184" t="s">
        <v>104</v>
      </c>
      <c r="D3" s="184" t="s">
        <v>105</v>
      </c>
      <c r="E3" s="185" t="s">
        <v>210</v>
      </c>
      <c r="F3" s="185" t="s">
        <v>144</v>
      </c>
      <c r="G3" s="185" t="s">
        <v>145</v>
      </c>
      <c r="H3" s="186" t="s">
        <v>142</v>
      </c>
      <c r="I3" s="106" t="s">
        <v>195</v>
      </c>
      <c r="J3" s="187" t="s">
        <v>226</v>
      </c>
      <c r="K3" s="185" t="s">
        <v>227</v>
      </c>
      <c r="L3" s="185" t="s">
        <v>228</v>
      </c>
      <c r="M3" s="185" t="s">
        <v>229</v>
      </c>
      <c r="N3" s="188" t="s">
        <v>230</v>
      </c>
    </row>
    <row r="4" spans="2:14" s="5" customFormat="1" ht="88.5" customHeight="1" x14ac:dyDescent="0.2">
      <c r="B4" s="166" t="s">
        <v>170</v>
      </c>
      <c r="C4" s="167" t="s">
        <v>185</v>
      </c>
      <c r="D4" s="167" t="s">
        <v>204</v>
      </c>
      <c r="E4" s="20">
        <v>20</v>
      </c>
      <c r="F4" s="20">
        <v>40</v>
      </c>
      <c r="G4" s="20">
        <v>20</v>
      </c>
      <c r="H4" s="102">
        <v>20</v>
      </c>
      <c r="I4" s="107">
        <f>SUM(E4:H4)/4</f>
        <v>25</v>
      </c>
      <c r="J4" s="189" t="s">
        <v>238</v>
      </c>
      <c r="K4" s="200" t="s">
        <v>232</v>
      </c>
      <c r="L4" s="190" t="s">
        <v>233</v>
      </c>
      <c r="M4" s="200" t="s">
        <v>232</v>
      </c>
      <c r="N4" s="191" t="s">
        <v>233</v>
      </c>
    </row>
    <row r="5" spans="2:14" s="5" customFormat="1" ht="45" x14ac:dyDescent="0.2">
      <c r="B5" s="168" t="s">
        <v>171</v>
      </c>
      <c r="C5" s="169" t="s">
        <v>106</v>
      </c>
      <c r="D5" s="169" t="s">
        <v>107</v>
      </c>
      <c r="E5" s="21">
        <v>0</v>
      </c>
      <c r="F5" s="21">
        <v>10</v>
      </c>
      <c r="G5" s="21">
        <v>10</v>
      </c>
      <c r="H5" s="103">
        <v>10</v>
      </c>
      <c r="I5" s="108">
        <f t="shared" ref="I5:I15" si="0">SUM(E5:H5)/4</f>
        <v>7.5</v>
      </c>
      <c r="J5" s="192" t="s">
        <v>237</v>
      </c>
      <c r="K5" s="193" t="s">
        <v>233</v>
      </c>
      <c r="L5" s="193" t="s">
        <v>232</v>
      </c>
      <c r="M5" s="195" t="s">
        <v>232</v>
      </c>
      <c r="N5" s="194" t="s">
        <v>233</v>
      </c>
    </row>
    <row r="6" spans="2:14" s="5" customFormat="1" ht="72" customHeight="1" x14ac:dyDescent="0.2">
      <c r="B6" s="168" t="s">
        <v>172</v>
      </c>
      <c r="C6" s="169" t="s">
        <v>108</v>
      </c>
      <c r="D6" s="169" t="s">
        <v>205</v>
      </c>
      <c r="E6" s="182">
        <v>20</v>
      </c>
      <c r="F6" s="21">
        <v>20</v>
      </c>
      <c r="G6" s="21">
        <v>10</v>
      </c>
      <c r="H6" s="103">
        <v>0</v>
      </c>
      <c r="I6" s="108">
        <f t="shared" si="0"/>
        <v>12.5</v>
      </c>
      <c r="J6" s="192" t="s">
        <v>231</v>
      </c>
      <c r="K6" s="195" t="s">
        <v>232</v>
      </c>
      <c r="L6" s="193" t="s">
        <v>233</v>
      </c>
      <c r="M6" s="193" t="s">
        <v>232</v>
      </c>
      <c r="N6" s="194" t="s">
        <v>233</v>
      </c>
    </row>
    <row r="7" spans="2:14" s="5" customFormat="1" ht="30" x14ac:dyDescent="0.2">
      <c r="B7" s="168" t="s">
        <v>173</v>
      </c>
      <c r="C7" s="169" t="s">
        <v>109</v>
      </c>
      <c r="D7" s="169" t="s">
        <v>110</v>
      </c>
      <c r="E7" s="182">
        <v>20</v>
      </c>
      <c r="F7" s="21">
        <v>8</v>
      </c>
      <c r="G7" s="21">
        <v>4</v>
      </c>
      <c r="H7" s="103">
        <v>0</v>
      </c>
      <c r="I7" s="108">
        <f t="shared" si="0"/>
        <v>8</v>
      </c>
      <c r="J7" s="192" t="s">
        <v>231</v>
      </c>
      <c r="K7" s="195" t="s">
        <v>232</v>
      </c>
      <c r="L7" s="193" t="s">
        <v>233</v>
      </c>
      <c r="M7" s="193" t="s">
        <v>232</v>
      </c>
      <c r="N7" s="194" t="s">
        <v>233</v>
      </c>
    </row>
    <row r="8" spans="2:14" s="5" customFormat="1" ht="25.5" x14ac:dyDescent="0.2">
      <c r="B8" s="168" t="s">
        <v>174</v>
      </c>
      <c r="C8" s="170" t="s">
        <v>184</v>
      </c>
      <c r="D8" s="170" t="s">
        <v>194</v>
      </c>
      <c r="E8" s="67">
        <v>0</v>
      </c>
      <c r="F8" s="67">
        <v>0</v>
      </c>
      <c r="G8" s="67">
        <v>20</v>
      </c>
      <c r="H8" s="104">
        <v>0</v>
      </c>
      <c r="I8" s="108">
        <f t="shared" si="0"/>
        <v>5</v>
      </c>
      <c r="J8" s="192"/>
      <c r="K8" s="193"/>
      <c r="L8" s="193"/>
      <c r="M8" s="193"/>
      <c r="N8" s="194"/>
    </row>
    <row r="9" spans="2:14" s="5" customFormat="1" x14ac:dyDescent="0.2">
      <c r="B9" s="168" t="s">
        <v>175</v>
      </c>
      <c r="C9" s="169" t="s">
        <v>112</v>
      </c>
      <c r="D9" s="169" t="s">
        <v>111</v>
      </c>
      <c r="E9" s="182">
        <v>20</v>
      </c>
      <c r="F9" s="21">
        <v>0</v>
      </c>
      <c r="G9" s="21">
        <v>10</v>
      </c>
      <c r="H9" s="103">
        <v>0</v>
      </c>
      <c r="I9" s="108">
        <f t="shared" si="0"/>
        <v>7.5</v>
      </c>
      <c r="J9" s="229" t="s">
        <v>234</v>
      </c>
      <c r="K9" s="232" t="s">
        <v>232</v>
      </c>
      <c r="L9" s="235" t="s">
        <v>233</v>
      </c>
      <c r="M9" s="235" t="s">
        <v>232</v>
      </c>
      <c r="N9" s="238" t="s">
        <v>233</v>
      </c>
    </row>
    <row r="10" spans="2:14" s="5" customFormat="1" x14ac:dyDescent="0.2">
      <c r="B10" s="168" t="s">
        <v>176</v>
      </c>
      <c r="C10" s="169" t="s">
        <v>113</v>
      </c>
      <c r="D10" s="169" t="s">
        <v>111</v>
      </c>
      <c r="E10" s="182">
        <v>20</v>
      </c>
      <c r="F10" s="21">
        <v>0</v>
      </c>
      <c r="G10" s="21">
        <v>8</v>
      </c>
      <c r="H10" s="103">
        <v>0</v>
      </c>
      <c r="I10" s="108">
        <f t="shared" si="0"/>
        <v>7</v>
      </c>
      <c r="J10" s="230"/>
      <c r="K10" s="233"/>
      <c r="L10" s="236"/>
      <c r="M10" s="236"/>
      <c r="N10" s="239"/>
    </row>
    <row r="11" spans="2:14" s="5" customFormat="1" x14ac:dyDescent="0.2">
      <c r="B11" s="168" t="s">
        <v>177</v>
      </c>
      <c r="C11" s="169" t="s">
        <v>114</v>
      </c>
      <c r="D11" s="169" t="s">
        <v>111</v>
      </c>
      <c r="E11" s="182">
        <v>20</v>
      </c>
      <c r="F11" s="21">
        <v>0</v>
      </c>
      <c r="G11" s="21">
        <v>4</v>
      </c>
      <c r="H11" s="103">
        <v>0</v>
      </c>
      <c r="I11" s="108">
        <f t="shared" si="0"/>
        <v>6</v>
      </c>
      <c r="J11" s="231"/>
      <c r="K11" s="234"/>
      <c r="L11" s="237"/>
      <c r="M11" s="237"/>
      <c r="N11" s="240"/>
    </row>
    <row r="12" spans="2:14" s="5" customFormat="1" ht="38.25" x14ac:dyDescent="0.2">
      <c r="B12" s="168" t="s">
        <v>178</v>
      </c>
      <c r="C12" s="169" t="s">
        <v>115</v>
      </c>
      <c r="D12" s="169" t="s">
        <v>206</v>
      </c>
      <c r="E12" s="21">
        <v>0</v>
      </c>
      <c r="F12" s="21">
        <v>0</v>
      </c>
      <c r="G12" s="21">
        <v>6</v>
      </c>
      <c r="H12" s="103">
        <v>0</v>
      </c>
      <c r="I12" s="108">
        <f t="shared" si="0"/>
        <v>1.5</v>
      </c>
      <c r="J12" s="192"/>
      <c r="K12" s="193" t="s">
        <v>233</v>
      </c>
      <c r="L12" s="193" t="s">
        <v>233</v>
      </c>
      <c r="M12" s="193" t="s">
        <v>232</v>
      </c>
      <c r="N12" s="194" t="s">
        <v>233</v>
      </c>
    </row>
    <row r="13" spans="2:14" s="5" customFormat="1" ht="45" customHeight="1" x14ac:dyDescent="0.2">
      <c r="B13" s="168" t="s">
        <v>179</v>
      </c>
      <c r="C13" s="169" t="s">
        <v>116</v>
      </c>
      <c r="D13" s="169" t="s">
        <v>239</v>
      </c>
      <c r="E13" s="182">
        <v>15</v>
      </c>
      <c r="F13" s="182">
        <v>15</v>
      </c>
      <c r="G13" s="182">
        <v>15</v>
      </c>
      <c r="H13" s="199">
        <v>15</v>
      </c>
      <c r="I13" s="108">
        <f t="shared" si="0"/>
        <v>15</v>
      </c>
      <c r="J13" s="241" t="s">
        <v>235</v>
      </c>
      <c r="K13" s="193" t="s">
        <v>233</v>
      </c>
      <c r="L13" s="193" t="s">
        <v>233</v>
      </c>
      <c r="M13" s="193" t="s">
        <v>233</v>
      </c>
      <c r="N13" s="194" t="s">
        <v>233</v>
      </c>
    </row>
    <row r="14" spans="2:14" s="5" customFormat="1" ht="50.25" customHeight="1" x14ac:dyDescent="0.2">
      <c r="B14" s="168" t="s">
        <v>180</v>
      </c>
      <c r="C14" s="169" t="s">
        <v>203</v>
      </c>
      <c r="D14" s="169" t="s">
        <v>207</v>
      </c>
      <c r="E14" s="21">
        <v>15</v>
      </c>
      <c r="F14" s="21">
        <v>15</v>
      </c>
      <c r="G14" s="21">
        <v>15</v>
      </c>
      <c r="H14" s="103">
        <v>15</v>
      </c>
      <c r="I14" s="108">
        <f t="shared" si="0"/>
        <v>15</v>
      </c>
      <c r="J14" s="192" t="s">
        <v>236</v>
      </c>
      <c r="K14" s="193" t="s">
        <v>233</v>
      </c>
      <c r="L14" s="193" t="s">
        <v>233</v>
      </c>
      <c r="M14" s="195" t="s">
        <v>232</v>
      </c>
      <c r="N14" s="194" t="s">
        <v>233</v>
      </c>
    </row>
    <row r="15" spans="2:14" s="4" customFormat="1" ht="74.25" customHeight="1" thickBot="1" x14ac:dyDescent="0.25">
      <c r="B15" s="171" t="s">
        <v>181</v>
      </c>
      <c r="C15" s="172" t="s">
        <v>148</v>
      </c>
      <c r="D15" s="172" t="s">
        <v>209</v>
      </c>
      <c r="E15" s="121">
        <v>20</v>
      </c>
      <c r="F15" s="23">
        <v>20</v>
      </c>
      <c r="G15" s="23">
        <v>20</v>
      </c>
      <c r="H15" s="105">
        <v>20</v>
      </c>
      <c r="I15" s="122">
        <f t="shared" si="0"/>
        <v>20</v>
      </c>
      <c r="J15" s="196"/>
      <c r="K15" s="197"/>
      <c r="L15" s="197"/>
      <c r="M15" s="197"/>
      <c r="N15" s="198"/>
    </row>
    <row r="16" spans="2:14" s="4" customFormat="1" ht="15.75" hidden="1" thickBot="1" x14ac:dyDescent="0.25">
      <c r="B16" s="14" t="s">
        <v>182</v>
      </c>
      <c r="C16" s="14"/>
      <c r="D16" s="22"/>
      <c r="E16" s="22"/>
      <c r="F16" s="23"/>
      <c r="G16" s="23"/>
      <c r="H16" s="23"/>
      <c r="I16" s="24"/>
    </row>
    <row r="17" spans="2:9" s="5" customFormat="1" hidden="1" x14ac:dyDescent="0.2">
      <c r="B17" s="6" t="s">
        <v>183</v>
      </c>
      <c r="C17" s="6"/>
      <c r="D17" s="6"/>
      <c r="E17" s="6"/>
      <c r="F17" s="6"/>
      <c r="G17" s="6"/>
      <c r="H17" s="6"/>
      <c r="I17" s="6"/>
    </row>
    <row r="18" spans="2:9" s="5" customFormat="1" x14ac:dyDescent="0.2">
      <c r="B18" s="6"/>
      <c r="C18" s="6"/>
      <c r="D18" s="6"/>
      <c r="E18" s="6"/>
      <c r="F18" s="6"/>
      <c r="G18" s="6"/>
      <c r="H18" s="6"/>
      <c r="I18" s="6"/>
    </row>
    <row r="19" spans="2:9" s="5" customFormat="1" x14ac:dyDescent="0.2">
      <c r="B19" s="6"/>
      <c r="C19" s="6"/>
      <c r="D19" s="6"/>
      <c r="E19" s="6"/>
      <c r="F19" s="6"/>
      <c r="G19" s="6"/>
      <c r="H19" s="6"/>
      <c r="I19" s="6"/>
    </row>
    <row r="20" spans="2:9" x14ac:dyDescent="0.25">
      <c r="B20" s="6"/>
      <c r="C20" s="6"/>
      <c r="D20" s="6"/>
      <c r="E20" s="6"/>
      <c r="F20" s="6"/>
      <c r="G20" s="6"/>
      <c r="H20" s="6"/>
      <c r="I20" s="6"/>
    </row>
    <row r="21" spans="2:9" s="5" customFormat="1" x14ac:dyDescent="0.2">
      <c r="B21" s="6"/>
      <c r="C21" s="6"/>
      <c r="D21" s="6"/>
      <c r="E21" s="6"/>
      <c r="F21" s="6"/>
      <c r="G21" s="6"/>
      <c r="H21" s="6"/>
      <c r="I21" s="6"/>
    </row>
    <row r="22" spans="2:9" s="5" customFormat="1" x14ac:dyDescent="0.2">
      <c r="B22" s="6"/>
      <c r="C22" s="6"/>
      <c r="D22" s="6"/>
      <c r="E22" s="6"/>
      <c r="F22" s="6"/>
      <c r="G22" s="6"/>
      <c r="H22" s="6"/>
      <c r="I22" s="6"/>
    </row>
    <row r="23" spans="2:9" s="5" customFormat="1" x14ac:dyDescent="0.25">
      <c r="B23" s="7"/>
      <c r="C23" s="1"/>
      <c r="D23" s="1"/>
      <c r="E23" s="1"/>
      <c r="F23" s="1"/>
      <c r="G23" s="1"/>
      <c r="H23" s="1"/>
      <c r="I23" s="1"/>
    </row>
    <row r="24" spans="2:9" s="5" customFormat="1" x14ac:dyDescent="0.25">
      <c r="B24" s="7"/>
      <c r="C24" s="1"/>
      <c r="D24" s="1"/>
      <c r="E24" s="1"/>
      <c r="F24" s="1"/>
      <c r="G24" s="1"/>
      <c r="H24" s="1"/>
      <c r="I24" s="1"/>
    </row>
    <row r="25" spans="2:9" s="5" customFormat="1" x14ac:dyDescent="0.25">
      <c r="B25" s="7"/>
      <c r="C25" s="1"/>
      <c r="D25" s="1"/>
      <c r="E25" s="1"/>
      <c r="F25" s="1"/>
      <c r="G25" s="1"/>
      <c r="H25" s="1"/>
      <c r="I25" s="1"/>
    </row>
    <row r="26" spans="2:9" s="5" customFormat="1" x14ac:dyDescent="0.25">
      <c r="B26" s="7"/>
      <c r="C26" s="1"/>
      <c r="D26" s="1"/>
      <c r="E26" s="1"/>
      <c r="F26" s="1"/>
      <c r="G26" s="1"/>
      <c r="H26" s="1"/>
      <c r="I26" s="1"/>
    </row>
    <row r="27" spans="2:9" s="4" customFormat="1" ht="30" customHeight="1" x14ac:dyDescent="0.25">
      <c r="B27" s="7"/>
      <c r="C27" s="1"/>
      <c r="D27" s="1"/>
      <c r="E27" s="1"/>
      <c r="F27" s="1"/>
      <c r="G27" s="1"/>
      <c r="H27" s="1"/>
      <c r="I27" s="1"/>
    </row>
    <row r="28" spans="2:9" s="6" customFormat="1" x14ac:dyDescent="0.25">
      <c r="B28" s="7"/>
      <c r="C28" s="1"/>
      <c r="D28" s="1"/>
      <c r="E28" s="1"/>
      <c r="F28" s="1"/>
      <c r="G28" s="1"/>
      <c r="H28" s="1"/>
      <c r="I28" s="1"/>
    </row>
    <row r="29" spans="2:9" s="6" customFormat="1" x14ac:dyDescent="0.25">
      <c r="B29" s="7"/>
      <c r="C29" s="1"/>
      <c r="D29" s="1"/>
      <c r="E29" s="1"/>
      <c r="F29" s="1"/>
      <c r="G29" s="1"/>
      <c r="H29" s="1"/>
      <c r="I29" s="1"/>
    </row>
    <row r="30" spans="2:9" s="6" customFormat="1" x14ac:dyDescent="0.25">
      <c r="B30" s="7"/>
      <c r="C30" s="1"/>
      <c r="D30" s="1"/>
      <c r="E30" s="1"/>
      <c r="F30" s="1"/>
      <c r="G30" s="1"/>
      <c r="H30" s="1"/>
      <c r="I30" s="1"/>
    </row>
    <row r="31" spans="2:9" s="6" customFormat="1" x14ac:dyDescent="0.25">
      <c r="B31" s="7"/>
      <c r="C31" s="1"/>
      <c r="D31" s="1"/>
      <c r="E31" s="1"/>
      <c r="F31" s="1"/>
      <c r="G31" s="1"/>
      <c r="H31" s="1"/>
      <c r="I31" s="1"/>
    </row>
    <row r="32" spans="2:9" s="6" customFormat="1" x14ac:dyDescent="0.25">
      <c r="B32" s="7"/>
      <c r="C32" s="1"/>
      <c r="D32" s="1"/>
      <c r="E32" s="1"/>
      <c r="F32" s="1"/>
      <c r="G32" s="1"/>
      <c r="H32" s="1"/>
      <c r="I32" s="1"/>
    </row>
    <row r="33" spans="2:9" s="6" customFormat="1" x14ac:dyDescent="0.25">
      <c r="B33" s="7"/>
      <c r="C33" s="1"/>
      <c r="D33" s="1"/>
      <c r="E33" s="1"/>
      <c r="F33" s="1"/>
      <c r="G33" s="1"/>
      <c r="H33" s="1"/>
      <c r="I33" s="1"/>
    </row>
    <row r="34" spans="2:9" s="6" customFormat="1" x14ac:dyDescent="0.25">
      <c r="B34" s="7"/>
      <c r="C34" s="1"/>
      <c r="D34" s="1"/>
      <c r="E34" s="1"/>
      <c r="F34" s="1"/>
      <c r="G34" s="1"/>
      <c r="H34" s="1"/>
      <c r="I34" s="1"/>
    </row>
    <row r="35" spans="2:9" s="6" customFormat="1" x14ac:dyDescent="0.25">
      <c r="B35" s="7"/>
      <c r="C35" s="1"/>
      <c r="D35" s="1"/>
      <c r="E35" s="1"/>
      <c r="F35" s="1"/>
      <c r="G35" s="1"/>
      <c r="H35" s="1"/>
      <c r="I35" s="1"/>
    </row>
    <row r="36" spans="2:9" s="6" customFormat="1" x14ac:dyDescent="0.25">
      <c r="B36" s="7"/>
      <c r="C36" s="1"/>
      <c r="D36" s="1"/>
      <c r="E36" s="1"/>
      <c r="F36" s="1"/>
      <c r="G36" s="1"/>
      <c r="H36" s="1"/>
      <c r="I36" s="1"/>
    </row>
    <row r="37" spans="2:9" s="6" customFormat="1" x14ac:dyDescent="0.25">
      <c r="B37" s="7"/>
      <c r="C37" s="1"/>
      <c r="D37" s="1"/>
      <c r="E37" s="1"/>
      <c r="F37" s="1"/>
      <c r="G37" s="1"/>
      <c r="H37" s="1"/>
      <c r="I37" s="1"/>
    </row>
    <row r="38" spans="2:9" s="6" customFormat="1" x14ac:dyDescent="0.25">
      <c r="B38" s="7"/>
      <c r="C38" s="1"/>
      <c r="D38" s="1"/>
      <c r="E38" s="1"/>
      <c r="F38" s="1"/>
      <c r="G38" s="1"/>
      <c r="H38" s="1"/>
      <c r="I38" s="1"/>
    </row>
    <row r="39" spans="2:9" s="6" customFormat="1" x14ac:dyDescent="0.25">
      <c r="B39" s="7"/>
      <c r="C39" s="1"/>
      <c r="D39" s="1"/>
      <c r="E39" s="1"/>
      <c r="F39" s="1"/>
      <c r="G39" s="1"/>
      <c r="H39" s="1"/>
      <c r="I39" s="1"/>
    </row>
    <row r="40" spans="2:9" s="6" customFormat="1" x14ac:dyDescent="0.25">
      <c r="B40" s="7"/>
      <c r="C40" s="1"/>
      <c r="D40" s="1"/>
      <c r="E40" s="1"/>
      <c r="F40" s="1"/>
      <c r="G40" s="1"/>
      <c r="H40" s="1"/>
      <c r="I40" s="1"/>
    </row>
    <row r="41" spans="2:9" s="6" customFormat="1" x14ac:dyDescent="0.25">
      <c r="B41" s="7"/>
      <c r="C41" s="1"/>
      <c r="D41" s="1"/>
      <c r="E41" s="1"/>
      <c r="F41" s="1"/>
      <c r="G41" s="1"/>
      <c r="H41" s="1"/>
      <c r="I41" s="1"/>
    </row>
    <row r="42" spans="2:9" s="6" customFormat="1" x14ac:dyDescent="0.25">
      <c r="B42" s="7"/>
      <c r="C42" s="1"/>
      <c r="D42" s="1"/>
      <c r="E42" s="1"/>
      <c r="F42" s="1"/>
      <c r="G42" s="1"/>
      <c r="H42" s="1"/>
      <c r="I42" s="1"/>
    </row>
    <row r="43" spans="2:9" s="6" customFormat="1" x14ac:dyDescent="0.25">
      <c r="B43" s="7"/>
      <c r="C43" s="1"/>
      <c r="D43" s="1"/>
      <c r="E43" s="1"/>
      <c r="F43" s="1"/>
      <c r="G43" s="1"/>
      <c r="H43" s="1"/>
      <c r="I43" s="1"/>
    </row>
    <row r="44" spans="2:9" s="6" customFormat="1" x14ac:dyDescent="0.25">
      <c r="B44" s="7"/>
      <c r="C44" s="1"/>
      <c r="D44" s="1"/>
      <c r="E44" s="1"/>
      <c r="F44" s="1"/>
      <c r="G44" s="1"/>
      <c r="H44" s="1"/>
      <c r="I44" s="1"/>
    </row>
    <row r="45" spans="2:9" s="6" customFormat="1" x14ac:dyDescent="0.25">
      <c r="B45" s="7"/>
      <c r="C45" s="1"/>
      <c r="D45" s="1"/>
      <c r="E45" s="1"/>
      <c r="F45" s="1"/>
      <c r="G45" s="1"/>
      <c r="H45" s="1"/>
      <c r="I45" s="1"/>
    </row>
    <row r="46" spans="2:9" s="6" customFormat="1" x14ac:dyDescent="0.25">
      <c r="B46" s="7"/>
      <c r="C46" s="1"/>
      <c r="D46" s="1"/>
      <c r="E46" s="1"/>
      <c r="F46" s="1"/>
      <c r="G46" s="1"/>
      <c r="H46" s="1"/>
      <c r="I46" s="1"/>
    </row>
    <row r="47" spans="2:9" s="6" customFormat="1" x14ac:dyDescent="0.25">
      <c r="B47" s="7"/>
      <c r="C47" s="1"/>
      <c r="D47" s="1"/>
      <c r="E47" s="1"/>
      <c r="F47" s="1"/>
      <c r="G47" s="1"/>
      <c r="H47" s="1"/>
      <c r="I47" s="1"/>
    </row>
    <row r="48" spans="2:9" s="6" customFormat="1" x14ac:dyDescent="0.25">
      <c r="B48" s="7"/>
      <c r="C48" s="1"/>
      <c r="D48" s="1"/>
      <c r="E48" s="1"/>
      <c r="F48" s="1"/>
      <c r="G48" s="1"/>
      <c r="H48" s="1"/>
      <c r="I48" s="1"/>
    </row>
    <row r="49" spans="2:9" s="6" customFormat="1" x14ac:dyDescent="0.25">
      <c r="B49" s="7"/>
      <c r="C49" s="1"/>
      <c r="D49" s="1"/>
      <c r="E49" s="1"/>
      <c r="F49" s="1"/>
      <c r="G49" s="1"/>
      <c r="H49" s="1"/>
      <c r="I49" s="1"/>
    </row>
    <row r="50" spans="2:9" s="6" customFormat="1" x14ac:dyDescent="0.25">
      <c r="B50" s="7"/>
      <c r="C50" s="1"/>
      <c r="D50" s="1"/>
      <c r="E50" s="1"/>
      <c r="F50" s="1"/>
      <c r="G50" s="1"/>
      <c r="H50" s="1"/>
      <c r="I50" s="1"/>
    </row>
    <row r="51" spans="2:9" s="6" customFormat="1" x14ac:dyDescent="0.25">
      <c r="B51" s="7"/>
      <c r="C51" s="1"/>
      <c r="D51" s="1"/>
      <c r="E51" s="1"/>
      <c r="F51" s="1"/>
      <c r="G51" s="1"/>
      <c r="H51" s="1"/>
      <c r="I51" s="1"/>
    </row>
    <row r="52" spans="2:9" s="6" customFormat="1" x14ac:dyDescent="0.25">
      <c r="B52" s="7"/>
      <c r="C52" s="1"/>
      <c r="D52" s="1"/>
      <c r="E52" s="1"/>
      <c r="F52" s="1"/>
      <c r="G52" s="1"/>
      <c r="H52" s="1"/>
      <c r="I52" s="1"/>
    </row>
    <row r="53" spans="2:9" s="6" customFormat="1" x14ac:dyDescent="0.25">
      <c r="B53" s="7"/>
      <c r="C53" s="1"/>
      <c r="D53" s="1"/>
      <c r="E53" s="1"/>
      <c r="F53" s="1"/>
      <c r="G53" s="1"/>
      <c r="H53" s="1"/>
      <c r="I53" s="1"/>
    </row>
    <row r="54" spans="2:9" s="6" customFormat="1" x14ac:dyDescent="0.25">
      <c r="B54" s="7"/>
      <c r="C54" s="1"/>
      <c r="D54" s="1"/>
      <c r="E54" s="1"/>
      <c r="F54" s="1"/>
      <c r="G54" s="1"/>
      <c r="H54" s="1"/>
      <c r="I54" s="1"/>
    </row>
    <row r="55" spans="2:9" s="6" customFormat="1" x14ac:dyDescent="0.25">
      <c r="B55" s="7"/>
      <c r="C55" s="1"/>
      <c r="D55" s="1"/>
      <c r="E55" s="1"/>
      <c r="F55" s="1"/>
      <c r="G55" s="1"/>
      <c r="H55" s="1"/>
      <c r="I55" s="1"/>
    </row>
    <row r="56" spans="2:9" s="6" customFormat="1" x14ac:dyDescent="0.25">
      <c r="B56" s="7"/>
      <c r="C56" s="1"/>
      <c r="D56" s="1"/>
      <c r="E56" s="1"/>
      <c r="F56" s="1"/>
      <c r="G56" s="1"/>
      <c r="H56" s="1"/>
      <c r="I56" s="1"/>
    </row>
    <row r="57" spans="2:9" s="6" customFormat="1" x14ac:dyDescent="0.25">
      <c r="B57" s="7"/>
      <c r="C57" s="1"/>
      <c r="D57" s="1"/>
      <c r="E57" s="1"/>
      <c r="F57" s="1"/>
      <c r="G57" s="1"/>
      <c r="H57" s="1"/>
      <c r="I57" s="1"/>
    </row>
    <row r="58" spans="2:9" s="6" customFormat="1" x14ac:dyDescent="0.25">
      <c r="B58" s="7"/>
      <c r="C58" s="1"/>
      <c r="D58" s="1"/>
      <c r="E58" s="1"/>
      <c r="F58" s="1"/>
      <c r="G58" s="1"/>
      <c r="H58" s="1"/>
      <c r="I58" s="1"/>
    </row>
    <row r="59" spans="2:9" s="6" customFormat="1" x14ac:dyDescent="0.25">
      <c r="B59" s="7"/>
      <c r="C59" s="1"/>
      <c r="D59" s="1"/>
      <c r="E59" s="1"/>
      <c r="F59" s="1"/>
      <c r="G59" s="1"/>
      <c r="H59" s="1"/>
      <c r="I59" s="1"/>
    </row>
    <row r="60" spans="2:9" s="6" customFormat="1" x14ac:dyDescent="0.25">
      <c r="B60" s="7"/>
      <c r="C60" s="1"/>
      <c r="D60" s="1"/>
      <c r="E60" s="1"/>
      <c r="F60" s="1"/>
      <c r="G60" s="1"/>
      <c r="H60" s="1"/>
      <c r="I60" s="1"/>
    </row>
    <row r="61" spans="2:9" s="6" customFormat="1" x14ac:dyDescent="0.25">
      <c r="B61" s="7"/>
      <c r="C61" s="1"/>
      <c r="D61" s="1"/>
      <c r="E61" s="1"/>
      <c r="F61" s="1"/>
      <c r="G61" s="1"/>
      <c r="H61" s="1"/>
      <c r="I61" s="1"/>
    </row>
    <row r="62" spans="2:9" s="6" customFormat="1" x14ac:dyDescent="0.25">
      <c r="B62" s="7"/>
      <c r="C62" s="1"/>
      <c r="D62" s="1"/>
      <c r="E62" s="1"/>
      <c r="F62" s="1"/>
      <c r="G62" s="1"/>
      <c r="H62" s="1"/>
      <c r="I62" s="1"/>
    </row>
    <row r="63" spans="2:9" s="6" customFormat="1" x14ac:dyDescent="0.25">
      <c r="B63" s="7"/>
      <c r="C63" s="1"/>
      <c r="D63" s="1"/>
      <c r="E63" s="1"/>
      <c r="F63" s="1"/>
      <c r="G63" s="1"/>
      <c r="H63" s="1"/>
      <c r="I63" s="1"/>
    </row>
    <row r="64" spans="2:9" s="6" customFormat="1" x14ac:dyDescent="0.25">
      <c r="B64" s="7"/>
      <c r="C64" s="1"/>
      <c r="D64" s="1"/>
      <c r="E64" s="1"/>
      <c r="F64" s="1"/>
      <c r="G64" s="1"/>
      <c r="H64" s="1"/>
      <c r="I64" s="1"/>
    </row>
    <row r="65" spans="2:9" s="6" customFormat="1" x14ac:dyDescent="0.25">
      <c r="B65" s="7"/>
      <c r="C65" s="1"/>
      <c r="D65" s="1"/>
      <c r="E65" s="1"/>
      <c r="F65" s="1"/>
      <c r="G65" s="1"/>
      <c r="H65" s="1"/>
      <c r="I65" s="1"/>
    </row>
    <row r="66" spans="2:9" s="6" customFormat="1" x14ac:dyDescent="0.25">
      <c r="B66" s="7"/>
      <c r="C66" s="1"/>
      <c r="D66" s="1"/>
      <c r="E66" s="1"/>
      <c r="F66" s="1"/>
      <c r="G66" s="1"/>
      <c r="H66" s="1"/>
      <c r="I66" s="1"/>
    </row>
    <row r="67" spans="2:9" s="6" customFormat="1" x14ac:dyDescent="0.25">
      <c r="B67" s="7"/>
      <c r="C67" s="1"/>
      <c r="D67" s="1"/>
      <c r="E67" s="1"/>
      <c r="F67" s="1"/>
      <c r="G67" s="1"/>
      <c r="H67" s="1"/>
      <c r="I67" s="1"/>
    </row>
    <row r="68" spans="2:9" s="6" customFormat="1" x14ac:dyDescent="0.25">
      <c r="B68" s="7"/>
      <c r="C68" s="1"/>
      <c r="D68" s="1"/>
      <c r="E68" s="1"/>
      <c r="F68" s="1"/>
      <c r="G68" s="1"/>
      <c r="H68" s="1"/>
      <c r="I68" s="1"/>
    </row>
    <row r="69" spans="2:9" s="6" customFormat="1" x14ac:dyDescent="0.25">
      <c r="B69" s="7"/>
      <c r="C69" s="1"/>
      <c r="D69" s="1"/>
      <c r="E69" s="1"/>
      <c r="F69" s="1"/>
      <c r="G69" s="1"/>
      <c r="H69" s="1"/>
      <c r="I69" s="1"/>
    </row>
    <row r="70" spans="2:9" s="6" customFormat="1" x14ac:dyDescent="0.25">
      <c r="B70" s="7"/>
      <c r="C70" s="1"/>
      <c r="D70" s="1"/>
      <c r="E70" s="1"/>
      <c r="F70" s="1"/>
      <c r="G70" s="1"/>
      <c r="H70" s="1"/>
      <c r="I70" s="1"/>
    </row>
    <row r="71" spans="2:9" s="6" customFormat="1" x14ac:dyDescent="0.25">
      <c r="B71" s="7"/>
      <c r="C71" s="1"/>
      <c r="D71" s="1"/>
      <c r="E71" s="1"/>
      <c r="F71" s="1"/>
      <c r="G71" s="1"/>
      <c r="H71" s="1"/>
      <c r="I71" s="1"/>
    </row>
    <row r="72" spans="2:9" s="6" customFormat="1" x14ac:dyDescent="0.25">
      <c r="B72" s="7"/>
      <c r="C72" s="1"/>
      <c r="D72" s="1"/>
      <c r="E72" s="1"/>
      <c r="F72" s="1"/>
      <c r="G72" s="1"/>
      <c r="H72" s="1"/>
      <c r="I72" s="1"/>
    </row>
    <row r="73" spans="2:9" s="6" customFormat="1" x14ac:dyDescent="0.25">
      <c r="B73" s="7"/>
      <c r="C73" s="1"/>
      <c r="D73" s="1"/>
      <c r="E73" s="1"/>
      <c r="F73" s="1"/>
      <c r="G73" s="1"/>
      <c r="H73" s="1"/>
      <c r="I73" s="1"/>
    </row>
    <row r="74" spans="2:9" s="6" customFormat="1" ht="22.5" customHeight="1" x14ac:dyDescent="0.25">
      <c r="B74" s="7"/>
      <c r="C74" s="1"/>
      <c r="D74" s="1"/>
      <c r="E74" s="1"/>
      <c r="F74" s="1"/>
      <c r="G74" s="1"/>
      <c r="H74" s="1"/>
      <c r="I74" s="1"/>
    </row>
    <row r="75" spans="2:9" s="6" customFormat="1" x14ac:dyDescent="0.25">
      <c r="B75" s="7"/>
      <c r="C75" s="1"/>
      <c r="D75" s="1"/>
      <c r="E75" s="1"/>
      <c r="F75" s="1"/>
      <c r="G75" s="1"/>
      <c r="H75" s="1"/>
      <c r="I75" s="1"/>
    </row>
    <row r="76" spans="2:9" s="6" customFormat="1" x14ac:dyDescent="0.25">
      <c r="B76" s="7"/>
      <c r="C76" s="1"/>
      <c r="D76" s="1"/>
      <c r="E76" s="1"/>
      <c r="F76" s="1"/>
      <c r="G76" s="1"/>
      <c r="H76" s="1"/>
      <c r="I76" s="1"/>
    </row>
    <row r="77" spans="2:9" s="6" customFormat="1" x14ac:dyDescent="0.25">
      <c r="B77" s="7"/>
      <c r="C77" s="1"/>
      <c r="D77" s="1"/>
      <c r="E77" s="1"/>
      <c r="F77" s="1"/>
      <c r="G77" s="1"/>
      <c r="H77" s="1"/>
      <c r="I77" s="1"/>
    </row>
    <row r="78" spans="2:9" s="6" customFormat="1" x14ac:dyDescent="0.25">
      <c r="B78" s="7"/>
      <c r="C78" s="1"/>
      <c r="D78" s="1"/>
      <c r="E78" s="1"/>
      <c r="F78" s="1"/>
      <c r="G78" s="1"/>
      <c r="H78" s="1"/>
      <c r="I78" s="1"/>
    </row>
    <row r="79" spans="2:9" s="6" customFormat="1" x14ac:dyDescent="0.25">
      <c r="B79" s="7"/>
      <c r="C79" s="1"/>
      <c r="D79" s="1"/>
      <c r="E79" s="1"/>
      <c r="F79" s="1"/>
      <c r="G79" s="1"/>
      <c r="H79" s="1"/>
      <c r="I79" s="1"/>
    </row>
    <row r="80" spans="2:9" s="6" customFormat="1" x14ac:dyDescent="0.25">
      <c r="B80" s="7"/>
      <c r="C80" s="1"/>
      <c r="D80" s="1"/>
      <c r="E80" s="1"/>
      <c r="F80" s="1"/>
      <c r="G80" s="1"/>
      <c r="H80" s="1"/>
      <c r="I80" s="1"/>
    </row>
    <row r="81" spans="2:9" s="6" customFormat="1" x14ac:dyDescent="0.25">
      <c r="B81" s="7"/>
      <c r="C81" s="1"/>
      <c r="D81" s="1"/>
      <c r="E81" s="1"/>
      <c r="F81" s="1"/>
      <c r="G81" s="1"/>
      <c r="H81" s="1"/>
      <c r="I81" s="1"/>
    </row>
    <row r="82" spans="2:9" s="6" customFormat="1" x14ac:dyDescent="0.25">
      <c r="B82" s="7"/>
      <c r="C82" s="1"/>
      <c r="D82" s="1"/>
      <c r="E82" s="1"/>
      <c r="F82" s="1"/>
      <c r="G82" s="1"/>
      <c r="H82" s="1"/>
      <c r="I82" s="1"/>
    </row>
    <row r="83" spans="2:9" s="6" customFormat="1" x14ac:dyDescent="0.25">
      <c r="B83" s="7"/>
      <c r="C83" s="1"/>
      <c r="D83" s="1"/>
      <c r="E83" s="1"/>
      <c r="F83" s="1"/>
      <c r="G83" s="1"/>
      <c r="H83" s="1"/>
      <c r="I83" s="1"/>
    </row>
  </sheetData>
  <customSheetViews>
    <customSheetView guid="{A09571D8-DC87-425C-8036-C58364696875}" scale="80" fitToPage="1" printArea="1">
      <pane ySplit="3" topLeftCell="A4" activePane="bottomLeft" state="frozen"/>
      <selection pane="bottomLeft" activeCell="C20" sqref="C20"/>
      <pageMargins left="0.7" right="0.7" top="0.78740157499999996" bottom="0.78740157499999996" header="0.3" footer="0.3"/>
      <pageSetup paperSize="8" scale="43" fitToHeight="0" orientation="portrait" r:id="rId1"/>
    </customSheetView>
  </customSheetViews>
  <mergeCells count="6">
    <mergeCell ref="B2:N2"/>
    <mergeCell ref="J9:J11"/>
    <mergeCell ref="K9:K11"/>
    <mergeCell ref="L9:L11"/>
    <mergeCell ref="M9:M11"/>
    <mergeCell ref="N9:N11"/>
  </mergeCells>
  <pageMargins left="0.7" right="0.7" top="0.78740157499999996" bottom="0.78740157499999996" header="0.3" footer="0.3"/>
  <pageSetup paperSize="8" scale="43" fitToHeight="0"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WS-Abzug_Eingriff</vt:lpstr>
      <vt:lpstr>GIS-Tabelle_Eingriff_Export</vt:lpstr>
      <vt:lpstr>Bewertung_Eingriffe</vt:lpstr>
      <vt:lpstr>Wirkfaktoren_Eingriffe</vt:lpstr>
      <vt:lpstr>Wirkfaktoren_Minderungsmaßn.</vt:lpstr>
      <vt:lpstr>Bewertung_Eingriffe!Druckbereich</vt:lpstr>
      <vt:lpstr>Wirkfaktoren_Minderungsmaßn.!Druckbereich</vt:lpstr>
      <vt:lpstr>'WS-Abzug_Eingriff'!Druckbereich</vt:lpstr>
      <vt:lpstr>'WS-Abzug_Eingriff'!Drucktitel</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Eggert, Jens (Hessen Mobil)</dc:creator>
  <cp:lastModifiedBy>Ruttert, Carsten (Hessen Mobil)</cp:lastModifiedBy>
  <cp:lastPrinted>2021-01-20T16:12:40Z</cp:lastPrinted>
  <dcterms:created xsi:type="dcterms:W3CDTF">2020-03-11T12:19:26Z</dcterms:created>
  <dcterms:modified xsi:type="dcterms:W3CDTF">2023-04-28T10:05:42Z</dcterms:modified>
</cp:coreProperties>
</file>